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Users\marce\Documents\1 seguimiento PAA 2021\"/>
    </mc:Choice>
  </mc:AlternateContent>
  <xr:revisionPtr revIDLastSave="0" documentId="13_ncr:1_{F6A35018-B44D-48DA-BB7C-C92B467E92F2}" xr6:coauthVersionLast="46" xr6:coauthVersionMax="46" xr10:uidLastSave="{00000000-0000-0000-0000-000000000000}"/>
  <bookViews>
    <workbookView xWindow="-108" yWindow="-108" windowWidth="23256" windowHeight="12576" tabRatio="950" xr2:uid="{00000000-000D-0000-FFFF-FFFF00000000}"/>
  </bookViews>
  <sheets>
    <sheet name="Resumen General" sheetId="8" r:id="rId1"/>
    <sheet name="Seguimiento PAAC 2021" sheetId="1" r:id="rId2"/>
    <sheet name="Seguimiento C2 racionalización" sheetId="5" r:id="rId3"/>
    <sheet name="Cumplimiento " sheetId="7" r:id="rId4"/>
    <sheet name="ANEXO RACIONALIZACION TRAMITES" sheetId="3" state="hidden" r:id="rId5"/>
    <sheet name="Programacion componentes" sheetId="4" state="hidden" r:id="rId6"/>
  </sheets>
  <definedNames>
    <definedName name="_xlnm._FilterDatabase" localSheetId="1" hidden="1">'Seguimiento PAAC 2021'!$A$8:$BM$108</definedName>
    <definedName name="_xlnm.Print_Area" localSheetId="1">'Seguimiento PAAC 2021'!$C$5:$U$108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8" l="1"/>
  <c r="G24" i="8"/>
  <c r="G23" i="8"/>
  <c r="G22" i="8"/>
  <c r="G21" i="8"/>
  <c r="G20" i="8"/>
  <c r="G19" i="8"/>
  <c r="BM73" i="1" l="1"/>
  <c r="BM80" i="1"/>
  <c r="BM81" i="1"/>
  <c r="BL49" i="1"/>
  <c r="BL50" i="1"/>
  <c r="BL56" i="1"/>
  <c r="BM56" i="1"/>
  <c r="BF51" i="1"/>
  <c r="BM49" i="1"/>
  <c r="BM50" i="1"/>
  <c r="BF106" i="1" l="1"/>
  <c r="BG106" i="1" s="1"/>
  <c r="BE106" i="1"/>
  <c r="BA106" i="1"/>
  <c r="AX106" i="1"/>
  <c r="AU106" i="1"/>
  <c r="AR106" i="1"/>
  <c r="AO106" i="1"/>
  <c r="AL106" i="1"/>
  <c r="AI106" i="1"/>
  <c r="AF106" i="1"/>
  <c r="AC106" i="1"/>
  <c r="Z106" i="1"/>
  <c r="W106" i="1"/>
  <c r="T106" i="1"/>
  <c r="BF105" i="1"/>
  <c r="BG105" i="1" s="1"/>
  <c r="BE105" i="1"/>
  <c r="BA105" i="1"/>
  <c r="AX105" i="1"/>
  <c r="AU105" i="1"/>
  <c r="AR105" i="1"/>
  <c r="AO105" i="1"/>
  <c r="AL105" i="1"/>
  <c r="AI105" i="1"/>
  <c r="AF105" i="1"/>
  <c r="AC105" i="1"/>
  <c r="Z105" i="1"/>
  <c r="W105" i="1"/>
  <c r="T105" i="1"/>
  <c r="BF104" i="1"/>
  <c r="BG104" i="1" s="1"/>
  <c r="BE104" i="1"/>
  <c r="BA104" i="1"/>
  <c r="AX104" i="1"/>
  <c r="AU104" i="1"/>
  <c r="AR104" i="1"/>
  <c r="AO104" i="1"/>
  <c r="AL104" i="1"/>
  <c r="AI104" i="1"/>
  <c r="AF104" i="1"/>
  <c r="AC104" i="1"/>
  <c r="Z104" i="1"/>
  <c r="W104" i="1"/>
  <c r="T104" i="1"/>
  <c r="BF103" i="1"/>
  <c r="BE103" i="1"/>
  <c r="BA103" i="1"/>
  <c r="AX103" i="1"/>
  <c r="AU103" i="1"/>
  <c r="AR103" i="1"/>
  <c r="AO103" i="1"/>
  <c r="AL103" i="1"/>
  <c r="AI103" i="1"/>
  <c r="AF103" i="1"/>
  <c r="AC103" i="1"/>
  <c r="Z103" i="1"/>
  <c r="W103" i="1"/>
  <c r="T103" i="1"/>
  <c r="BF102" i="1"/>
  <c r="BG102" i="1" s="1"/>
  <c r="BE102" i="1"/>
  <c r="BA102" i="1"/>
  <c r="AX102" i="1"/>
  <c r="AU102" i="1"/>
  <c r="AR102" i="1"/>
  <c r="AO102" i="1"/>
  <c r="AL102" i="1"/>
  <c r="AI102" i="1"/>
  <c r="AF102" i="1"/>
  <c r="AC102" i="1"/>
  <c r="Z102" i="1"/>
  <c r="W102" i="1"/>
  <c r="T102" i="1"/>
  <c r="BF101" i="1"/>
  <c r="BG101" i="1" s="1"/>
  <c r="BE101" i="1"/>
  <c r="BA101" i="1"/>
  <c r="AX101" i="1"/>
  <c r="AU101" i="1"/>
  <c r="AR101" i="1"/>
  <c r="AO101" i="1"/>
  <c r="AL101" i="1"/>
  <c r="AI101" i="1"/>
  <c r="AF101" i="1"/>
  <c r="AC101" i="1"/>
  <c r="Z101" i="1"/>
  <c r="W101" i="1"/>
  <c r="T101" i="1"/>
  <c r="BF100" i="1"/>
  <c r="BE100" i="1"/>
  <c r="BA100" i="1"/>
  <c r="AX100" i="1"/>
  <c r="AU100" i="1"/>
  <c r="AR100" i="1"/>
  <c r="AO100" i="1"/>
  <c r="AL100" i="1"/>
  <c r="AI100" i="1"/>
  <c r="AF100" i="1"/>
  <c r="AC100" i="1"/>
  <c r="Z100" i="1"/>
  <c r="W100" i="1"/>
  <c r="T100" i="1"/>
  <c r="BF99" i="1"/>
  <c r="BG99" i="1" s="1"/>
  <c r="BE99" i="1"/>
  <c r="BA99" i="1"/>
  <c r="AX99" i="1"/>
  <c r="AU99" i="1"/>
  <c r="AR99" i="1"/>
  <c r="AO99" i="1"/>
  <c r="AL99" i="1"/>
  <c r="AI99" i="1"/>
  <c r="AF99" i="1"/>
  <c r="AC99" i="1"/>
  <c r="Z99" i="1"/>
  <c r="W99" i="1"/>
  <c r="T99" i="1"/>
  <c r="BF98" i="1"/>
  <c r="BG98" i="1" s="1"/>
  <c r="BE98" i="1"/>
  <c r="BA98" i="1"/>
  <c r="AX98" i="1"/>
  <c r="AU98" i="1"/>
  <c r="AR98" i="1"/>
  <c r="AO98" i="1"/>
  <c r="AL98" i="1"/>
  <c r="AI98" i="1"/>
  <c r="AF98" i="1"/>
  <c r="AC98" i="1"/>
  <c r="Z98" i="1"/>
  <c r="W98" i="1"/>
  <c r="T98" i="1"/>
  <c r="BF97" i="1"/>
  <c r="BG97" i="1" s="1"/>
  <c r="BE97" i="1"/>
  <c r="BA97" i="1"/>
  <c r="AX97" i="1"/>
  <c r="AU97" i="1"/>
  <c r="AR97" i="1"/>
  <c r="AO97" i="1"/>
  <c r="AL97" i="1"/>
  <c r="AI97" i="1"/>
  <c r="AF97" i="1"/>
  <c r="AC97" i="1"/>
  <c r="Z97" i="1"/>
  <c r="W97" i="1"/>
  <c r="T97" i="1"/>
  <c r="BF96" i="1"/>
  <c r="BE96" i="1"/>
  <c r="BA96" i="1"/>
  <c r="AX96" i="1"/>
  <c r="AU96" i="1"/>
  <c r="AR96" i="1"/>
  <c r="AO96" i="1"/>
  <c r="AL96" i="1"/>
  <c r="AI96" i="1"/>
  <c r="AF96" i="1"/>
  <c r="AC96" i="1"/>
  <c r="Z96" i="1"/>
  <c r="W96" i="1"/>
  <c r="T96" i="1"/>
  <c r="BF95" i="1"/>
  <c r="BE95" i="1"/>
  <c r="BA95" i="1"/>
  <c r="AX95" i="1"/>
  <c r="AU95" i="1"/>
  <c r="AR95" i="1"/>
  <c r="AO95" i="1"/>
  <c r="AL95" i="1"/>
  <c r="AI95" i="1"/>
  <c r="AF95" i="1"/>
  <c r="AC95" i="1"/>
  <c r="Z95" i="1"/>
  <c r="W95" i="1"/>
  <c r="T95" i="1"/>
  <c r="BF94" i="1"/>
  <c r="BE94" i="1"/>
  <c r="BA94" i="1"/>
  <c r="AX94" i="1"/>
  <c r="AU94" i="1"/>
  <c r="AR94" i="1"/>
  <c r="AO94" i="1"/>
  <c r="AL94" i="1"/>
  <c r="AI94" i="1"/>
  <c r="AF94" i="1"/>
  <c r="AC94" i="1"/>
  <c r="Z94" i="1"/>
  <c r="T94" i="1"/>
  <c r="Q93" i="1"/>
  <c r="BF91" i="1"/>
  <c r="BE91" i="1"/>
  <c r="BA91" i="1"/>
  <c r="AX91" i="1"/>
  <c r="AU91" i="1"/>
  <c r="AR91" i="1"/>
  <c r="AO91" i="1"/>
  <c r="AL91" i="1"/>
  <c r="AI91" i="1"/>
  <c r="AF91" i="1"/>
  <c r="AC91" i="1"/>
  <c r="Z91" i="1"/>
  <c r="W91" i="1"/>
  <c r="T91" i="1"/>
  <c r="Q91" i="1"/>
  <c r="BF90" i="1"/>
  <c r="BE90" i="1"/>
  <c r="BA90" i="1"/>
  <c r="AX90" i="1"/>
  <c r="AU90" i="1"/>
  <c r="AR90" i="1"/>
  <c r="AO90" i="1"/>
  <c r="AL90" i="1"/>
  <c r="AI90" i="1"/>
  <c r="AF90" i="1"/>
  <c r="AC90" i="1"/>
  <c r="Z90" i="1"/>
  <c r="W90" i="1"/>
  <c r="T90" i="1"/>
  <c r="Q90" i="1"/>
  <c r="BF89" i="1"/>
  <c r="BE89" i="1"/>
  <c r="BA89" i="1"/>
  <c r="AX89" i="1"/>
  <c r="AU89" i="1"/>
  <c r="AR89" i="1"/>
  <c r="AO89" i="1"/>
  <c r="AL89" i="1"/>
  <c r="AI89" i="1"/>
  <c r="AF89" i="1"/>
  <c r="AC89" i="1"/>
  <c r="Z89" i="1"/>
  <c r="W89" i="1"/>
  <c r="T89" i="1"/>
  <c r="Q89" i="1"/>
  <c r="BF88" i="1"/>
  <c r="BG88" i="1" s="1"/>
  <c r="BE88" i="1"/>
  <c r="BA88" i="1"/>
  <c r="AX88" i="1"/>
  <c r="AU88" i="1"/>
  <c r="AR88" i="1"/>
  <c r="AO88" i="1"/>
  <c r="AL88" i="1"/>
  <c r="AI88" i="1"/>
  <c r="AF88" i="1"/>
  <c r="AC88" i="1"/>
  <c r="Z88" i="1"/>
  <c r="W88" i="1"/>
  <c r="T88" i="1"/>
  <c r="Q88" i="1"/>
  <c r="BF87" i="1"/>
  <c r="BG87" i="1" s="1"/>
  <c r="BL87" i="1" s="1"/>
  <c r="BE87" i="1"/>
  <c r="BA87" i="1"/>
  <c r="AX87" i="1"/>
  <c r="AU87" i="1"/>
  <c r="AR87" i="1"/>
  <c r="AO87" i="1"/>
  <c r="AL87" i="1"/>
  <c r="AI87" i="1"/>
  <c r="AF87" i="1"/>
  <c r="AC87" i="1"/>
  <c r="Z87" i="1"/>
  <c r="W87" i="1"/>
  <c r="T87" i="1"/>
  <c r="Q87" i="1"/>
  <c r="BF86" i="1"/>
  <c r="BG86" i="1" s="1"/>
  <c r="BL86" i="1" s="1"/>
  <c r="BE86" i="1"/>
  <c r="BA86" i="1"/>
  <c r="AX86" i="1"/>
  <c r="AU86" i="1"/>
  <c r="AR86" i="1"/>
  <c r="AO86" i="1"/>
  <c r="AL86" i="1"/>
  <c r="AI86" i="1"/>
  <c r="AF86" i="1"/>
  <c r="AC86" i="1"/>
  <c r="Z86" i="1"/>
  <c r="W86" i="1"/>
  <c r="T86" i="1"/>
  <c r="Q86" i="1"/>
  <c r="BF85" i="1"/>
  <c r="BG85" i="1" s="1"/>
  <c r="BL85" i="1" s="1"/>
  <c r="BE85" i="1"/>
  <c r="BA85" i="1"/>
  <c r="AX85" i="1"/>
  <c r="AU85" i="1"/>
  <c r="AR85" i="1"/>
  <c r="AO85" i="1"/>
  <c r="AL85" i="1"/>
  <c r="AI85" i="1"/>
  <c r="AF85" i="1"/>
  <c r="AC85" i="1"/>
  <c r="Z85" i="1"/>
  <c r="W85" i="1"/>
  <c r="T85" i="1"/>
  <c r="Q85" i="1"/>
  <c r="BF84" i="1"/>
  <c r="BG84" i="1" s="1"/>
  <c r="BL84" i="1" s="1"/>
  <c r="BE84" i="1"/>
  <c r="BA84" i="1"/>
  <c r="AX84" i="1"/>
  <c r="AU84" i="1"/>
  <c r="AR84" i="1"/>
  <c r="AO84" i="1"/>
  <c r="AL84" i="1"/>
  <c r="AI84" i="1"/>
  <c r="AF84" i="1"/>
  <c r="AC84" i="1"/>
  <c r="Z84" i="1"/>
  <c r="W84" i="1"/>
  <c r="T84" i="1"/>
  <c r="Q84" i="1"/>
  <c r="BF83" i="1"/>
  <c r="BG83" i="1" s="1"/>
  <c r="BE83" i="1"/>
  <c r="BA83" i="1"/>
  <c r="AX83" i="1"/>
  <c r="AU83" i="1"/>
  <c r="AR83" i="1"/>
  <c r="AO83" i="1"/>
  <c r="AL83" i="1"/>
  <c r="AI83" i="1"/>
  <c r="AF83" i="1"/>
  <c r="AC83" i="1"/>
  <c r="Z83" i="1"/>
  <c r="W83" i="1"/>
  <c r="T83" i="1"/>
  <c r="Q83" i="1"/>
  <c r="BF82" i="1"/>
  <c r="BE82" i="1"/>
  <c r="BA82" i="1"/>
  <c r="AX82" i="1"/>
  <c r="AU82" i="1"/>
  <c r="AR82" i="1"/>
  <c r="AO82" i="1"/>
  <c r="AL82" i="1"/>
  <c r="AI82" i="1"/>
  <c r="AF82" i="1"/>
  <c r="AC82" i="1"/>
  <c r="Z82" i="1"/>
  <c r="W82" i="1"/>
  <c r="T82" i="1"/>
  <c r="Q82" i="1"/>
  <c r="BF81" i="1"/>
  <c r="BE81" i="1"/>
  <c r="BA81" i="1"/>
  <c r="AX81" i="1"/>
  <c r="AU81" i="1"/>
  <c r="AR81" i="1"/>
  <c r="AO81" i="1"/>
  <c r="AL81" i="1"/>
  <c r="AI81" i="1"/>
  <c r="AF81" i="1"/>
  <c r="AC81" i="1"/>
  <c r="Z81" i="1"/>
  <c r="W81" i="1"/>
  <c r="T81" i="1"/>
  <c r="Q81" i="1"/>
  <c r="BF80" i="1"/>
  <c r="BE80" i="1"/>
  <c r="BA80" i="1"/>
  <c r="AX80" i="1"/>
  <c r="AU80" i="1"/>
  <c r="AR80" i="1"/>
  <c r="AO80" i="1"/>
  <c r="AL80" i="1"/>
  <c r="AI80" i="1"/>
  <c r="AF80" i="1"/>
  <c r="AC80" i="1"/>
  <c r="Z80" i="1"/>
  <c r="W80" i="1"/>
  <c r="T80" i="1"/>
  <c r="Q80" i="1"/>
  <c r="BF79" i="1"/>
  <c r="BG79" i="1" s="1"/>
  <c r="BL79" i="1" s="1"/>
  <c r="BE79" i="1"/>
  <c r="BA79" i="1"/>
  <c r="AX79" i="1"/>
  <c r="AU79" i="1"/>
  <c r="AR79" i="1"/>
  <c r="AO79" i="1"/>
  <c r="AL79" i="1"/>
  <c r="AI79" i="1"/>
  <c r="AF79" i="1"/>
  <c r="AC79" i="1"/>
  <c r="Z79" i="1"/>
  <c r="W79" i="1"/>
  <c r="T79" i="1"/>
  <c r="Q79" i="1"/>
  <c r="BF78" i="1"/>
  <c r="BE78" i="1"/>
  <c r="BA78" i="1"/>
  <c r="AX78" i="1"/>
  <c r="AU78" i="1"/>
  <c r="AR78" i="1"/>
  <c r="AO78" i="1"/>
  <c r="AL78" i="1"/>
  <c r="AI78" i="1"/>
  <c r="AF78" i="1"/>
  <c r="AC78" i="1"/>
  <c r="Z78" i="1"/>
  <c r="W78" i="1"/>
  <c r="T78" i="1"/>
  <c r="Q78" i="1"/>
  <c r="BF77" i="1"/>
  <c r="BG77" i="1" s="1"/>
  <c r="BL77" i="1" s="1"/>
  <c r="BE77" i="1"/>
  <c r="BA77" i="1"/>
  <c r="AX77" i="1"/>
  <c r="AU77" i="1"/>
  <c r="AR77" i="1"/>
  <c r="AO77" i="1"/>
  <c r="AL77" i="1"/>
  <c r="AI77" i="1"/>
  <c r="AF77" i="1"/>
  <c r="AC77" i="1"/>
  <c r="Z77" i="1"/>
  <c r="W77" i="1"/>
  <c r="T77" i="1"/>
  <c r="Q77" i="1"/>
  <c r="BF76" i="1"/>
  <c r="BE76" i="1"/>
  <c r="BA76" i="1"/>
  <c r="AX76" i="1"/>
  <c r="AU76" i="1"/>
  <c r="AR76" i="1"/>
  <c r="AO76" i="1"/>
  <c r="AL76" i="1"/>
  <c r="AI76" i="1"/>
  <c r="AF76" i="1"/>
  <c r="AC76" i="1"/>
  <c r="Z76" i="1"/>
  <c r="W76" i="1"/>
  <c r="T76" i="1"/>
  <c r="Q76" i="1"/>
  <c r="BF75" i="1"/>
  <c r="BG75" i="1" s="1"/>
  <c r="BL75" i="1" s="1"/>
  <c r="BE75" i="1"/>
  <c r="BA75" i="1"/>
  <c r="AX75" i="1"/>
  <c r="AU75" i="1"/>
  <c r="AR75" i="1"/>
  <c r="AO75" i="1"/>
  <c r="AL75" i="1"/>
  <c r="AI75" i="1"/>
  <c r="AF75" i="1"/>
  <c r="AC75" i="1"/>
  <c r="Z75" i="1"/>
  <c r="W75" i="1"/>
  <c r="T75" i="1"/>
  <c r="Q75" i="1"/>
  <c r="BF74" i="1"/>
  <c r="BG74" i="1" s="1"/>
  <c r="BL74" i="1" s="1"/>
  <c r="BE74" i="1"/>
  <c r="BA74" i="1"/>
  <c r="AX74" i="1"/>
  <c r="AU74" i="1"/>
  <c r="AR74" i="1"/>
  <c r="AO74" i="1"/>
  <c r="AL74" i="1"/>
  <c r="AI74" i="1"/>
  <c r="AF74" i="1"/>
  <c r="AC74" i="1"/>
  <c r="Z74" i="1"/>
  <c r="W74" i="1"/>
  <c r="T74" i="1"/>
  <c r="Q74" i="1"/>
  <c r="BF73" i="1"/>
  <c r="BE73" i="1"/>
  <c r="BA73" i="1"/>
  <c r="AX73" i="1"/>
  <c r="AU73" i="1"/>
  <c r="AR73" i="1"/>
  <c r="AO73" i="1"/>
  <c r="AL73" i="1"/>
  <c r="AI73" i="1"/>
  <c r="AF73" i="1"/>
  <c r="AC73" i="1"/>
  <c r="Z73" i="1"/>
  <c r="W73" i="1"/>
  <c r="T73" i="1"/>
  <c r="Q73" i="1"/>
  <c r="BF72" i="1"/>
  <c r="BG72" i="1" s="1"/>
  <c r="BE72" i="1"/>
  <c r="BA72" i="1"/>
  <c r="AX72" i="1"/>
  <c r="AU72" i="1"/>
  <c r="AR72" i="1"/>
  <c r="AO72" i="1"/>
  <c r="AL72" i="1"/>
  <c r="AI72" i="1"/>
  <c r="AF72" i="1"/>
  <c r="AC72" i="1"/>
  <c r="Z72" i="1"/>
  <c r="W72" i="1"/>
  <c r="T72" i="1"/>
  <c r="Q72" i="1"/>
  <c r="BF71" i="1"/>
  <c r="BG71" i="1" s="1"/>
  <c r="BL71" i="1" s="1"/>
  <c r="BE71" i="1"/>
  <c r="BA71" i="1"/>
  <c r="AX71" i="1"/>
  <c r="AU71" i="1"/>
  <c r="AR71" i="1"/>
  <c r="AO71" i="1"/>
  <c r="AL71" i="1"/>
  <c r="AI71" i="1"/>
  <c r="AF71" i="1"/>
  <c r="AC71" i="1"/>
  <c r="Z71" i="1"/>
  <c r="W71" i="1"/>
  <c r="T71" i="1"/>
  <c r="Q71" i="1"/>
  <c r="BF70" i="1"/>
  <c r="BG70" i="1" s="1"/>
  <c r="BL70" i="1" s="1"/>
  <c r="BE70" i="1"/>
  <c r="BA70" i="1"/>
  <c r="AX70" i="1"/>
  <c r="AU70" i="1"/>
  <c r="AR70" i="1"/>
  <c r="AO70" i="1"/>
  <c r="AL70" i="1"/>
  <c r="AI70" i="1"/>
  <c r="AF70" i="1"/>
  <c r="AC70" i="1"/>
  <c r="Z70" i="1"/>
  <c r="W70" i="1"/>
  <c r="T70" i="1"/>
  <c r="Q70" i="1"/>
  <c r="BF69" i="1"/>
  <c r="BG69" i="1" s="1"/>
  <c r="BL69" i="1" s="1"/>
  <c r="BE69" i="1"/>
  <c r="BA69" i="1"/>
  <c r="AX69" i="1"/>
  <c r="AU69" i="1"/>
  <c r="AR69" i="1"/>
  <c r="AO69" i="1"/>
  <c r="AL69" i="1"/>
  <c r="AI69" i="1"/>
  <c r="AF69" i="1"/>
  <c r="AC69" i="1"/>
  <c r="Z69" i="1"/>
  <c r="W69" i="1"/>
  <c r="T69" i="1"/>
  <c r="Q69" i="1"/>
  <c r="BF68" i="1"/>
  <c r="BE68" i="1"/>
  <c r="BA68" i="1"/>
  <c r="AX68" i="1"/>
  <c r="AU68" i="1"/>
  <c r="AR68" i="1"/>
  <c r="AO68" i="1"/>
  <c r="AL68" i="1"/>
  <c r="AI68" i="1"/>
  <c r="AF68" i="1"/>
  <c r="AC68" i="1"/>
  <c r="Z68" i="1"/>
  <c r="W68" i="1"/>
  <c r="T68" i="1"/>
  <c r="Q68" i="1"/>
  <c r="BF67" i="1"/>
  <c r="BE67" i="1"/>
  <c r="BA67" i="1"/>
  <c r="AX67" i="1"/>
  <c r="AU67" i="1"/>
  <c r="AR67" i="1"/>
  <c r="AO67" i="1"/>
  <c r="AL67" i="1"/>
  <c r="AI67" i="1"/>
  <c r="AF67" i="1"/>
  <c r="AC67" i="1"/>
  <c r="Z67" i="1"/>
  <c r="W67" i="1"/>
  <c r="T67" i="1"/>
  <c r="Q67" i="1"/>
  <c r="BF66" i="1"/>
  <c r="BG66" i="1" s="1"/>
  <c r="BL66" i="1" s="1"/>
  <c r="BE66" i="1"/>
  <c r="BA66" i="1"/>
  <c r="AX66" i="1"/>
  <c r="AU66" i="1"/>
  <c r="AR66" i="1"/>
  <c r="AO66" i="1"/>
  <c r="AL66" i="1"/>
  <c r="AI66" i="1"/>
  <c r="AF66" i="1"/>
  <c r="AC66" i="1"/>
  <c r="Z66" i="1"/>
  <c r="W66" i="1"/>
  <c r="T66" i="1"/>
  <c r="Q66" i="1"/>
  <c r="BF65" i="1"/>
  <c r="BE65" i="1"/>
  <c r="BD65" i="1"/>
  <c r="BA65" i="1"/>
  <c r="AX65" i="1"/>
  <c r="AU65" i="1"/>
  <c r="AR65" i="1"/>
  <c r="AO65" i="1"/>
  <c r="AL65" i="1"/>
  <c r="AI65" i="1"/>
  <c r="AF65" i="1"/>
  <c r="AC65" i="1"/>
  <c r="Z65" i="1"/>
  <c r="W65" i="1"/>
  <c r="T65" i="1"/>
  <c r="Q65" i="1"/>
  <c r="BF64" i="1"/>
  <c r="BG64" i="1" s="1"/>
  <c r="BL64" i="1" s="1"/>
  <c r="BE64" i="1"/>
  <c r="BA64" i="1"/>
  <c r="AX64" i="1"/>
  <c r="AU64" i="1"/>
  <c r="AR64" i="1"/>
  <c r="AO64" i="1"/>
  <c r="AL64" i="1"/>
  <c r="AI64" i="1"/>
  <c r="AF64" i="1"/>
  <c r="AC64" i="1"/>
  <c r="Z64" i="1"/>
  <c r="W64" i="1"/>
  <c r="T64" i="1"/>
  <c r="Q64" i="1"/>
  <c r="BF61" i="1"/>
  <c r="BG61" i="1" s="1"/>
  <c r="BE61" i="1"/>
  <c r="BA61" i="1"/>
  <c r="AX61" i="1"/>
  <c r="AU61" i="1"/>
  <c r="AR61" i="1"/>
  <c r="AO61" i="1"/>
  <c r="AL61" i="1"/>
  <c r="AI61" i="1"/>
  <c r="AF61" i="1"/>
  <c r="AC61" i="1"/>
  <c r="Z61" i="1"/>
  <c r="W61" i="1"/>
  <c r="T61" i="1"/>
  <c r="BF60" i="1"/>
  <c r="BG60" i="1" s="1"/>
  <c r="BE60" i="1"/>
  <c r="BA60" i="1"/>
  <c r="AX60" i="1"/>
  <c r="AU60" i="1"/>
  <c r="AR60" i="1"/>
  <c r="AO60" i="1"/>
  <c r="AL60" i="1"/>
  <c r="AI60" i="1"/>
  <c r="AF60" i="1"/>
  <c r="AC60" i="1"/>
  <c r="Z60" i="1"/>
  <c r="W60" i="1"/>
  <c r="T60" i="1"/>
  <c r="BF59" i="1"/>
  <c r="BG59" i="1" s="1"/>
  <c r="BE59" i="1"/>
  <c r="BA59" i="1"/>
  <c r="AX59" i="1"/>
  <c r="AU59" i="1"/>
  <c r="AR59" i="1"/>
  <c r="AO59" i="1"/>
  <c r="AL59" i="1"/>
  <c r="AI59" i="1"/>
  <c r="AF59" i="1"/>
  <c r="AC59" i="1"/>
  <c r="Z59" i="1"/>
  <c r="W59" i="1"/>
  <c r="T59" i="1"/>
  <c r="BF58" i="1"/>
  <c r="BE58" i="1"/>
  <c r="BA58" i="1"/>
  <c r="AX58" i="1"/>
  <c r="AU58" i="1"/>
  <c r="AR58" i="1"/>
  <c r="AO58" i="1"/>
  <c r="AL58" i="1"/>
  <c r="AI58" i="1"/>
  <c r="AF58" i="1"/>
  <c r="AC58" i="1"/>
  <c r="Z58" i="1"/>
  <c r="W58" i="1"/>
  <c r="T58" i="1"/>
  <c r="BF57" i="1"/>
  <c r="BG57" i="1" s="1"/>
  <c r="BE57" i="1"/>
  <c r="BA57" i="1"/>
  <c r="AX57" i="1"/>
  <c r="AU57" i="1"/>
  <c r="AR57" i="1"/>
  <c r="AO57" i="1"/>
  <c r="AL57" i="1"/>
  <c r="AI57" i="1"/>
  <c r="AF57" i="1"/>
  <c r="AC57" i="1"/>
  <c r="Z57" i="1"/>
  <c r="W57" i="1"/>
  <c r="T57" i="1"/>
  <c r="BF55" i="1"/>
  <c r="BE55" i="1"/>
  <c r="BA55" i="1"/>
  <c r="AX55" i="1"/>
  <c r="AU55" i="1"/>
  <c r="AR55" i="1"/>
  <c r="AO55" i="1"/>
  <c r="AL55" i="1"/>
  <c r="AI55" i="1"/>
  <c r="AF55" i="1"/>
  <c r="AC55" i="1"/>
  <c r="Z55" i="1"/>
  <c r="W55" i="1"/>
  <c r="T55" i="1"/>
  <c r="BF54" i="1"/>
  <c r="BG54" i="1" s="1"/>
  <c r="BE54" i="1"/>
  <c r="BA54" i="1"/>
  <c r="AX54" i="1"/>
  <c r="AU54" i="1"/>
  <c r="AR54" i="1"/>
  <c r="AO54" i="1"/>
  <c r="AL54" i="1"/>
  <c r="AI54" i="1"/>
  <c r="AF54" i="1"/>
  <c r="AC54" i="1"/>
  <c r="Z54" i="1"/>
  <c r="W54" i="1"/>
  <c r="T54" i="1"/>
  <c r="BF53" i="1"/>
  <c r="BG53" i="1" s="1"/>
  <c r="BE53" i="1"/>
  <c r="BA53" i="1"/>
  <c r="AX53" i="1"/>
  <c r="AU53" i="1"/>
  <c r="AR53" i="1"/>
  <c r="AO53" i="1"/>
  <c r="AL53" i="1"/>
  <c r="AI53" i="1"/>
  <c r="AF53" i="1"/>
  <c r="AC53" i="1"/>
  <c r="Z53" i="1"/>
  <c r="W53" i="1"/>
  <c r="T53" i="1"/>
  <c r="BF52" i="1"/>
  <c r="BG52" i="1" s="1"/>
  <c r="BE52" i="1"/>
  <c r="BA52" i="1"/>
  <c r="AX52" i="1"/>
  <c r="AU52" i="1"/>
  <c r="AR52" i="1"/>
  <c r="AO52" i="1"/>
  <c r="AL52" i="1"/>
  <c r="AI52" i="1"/>
  <c r="AF52" i="1"/>
  <c r="AC52" i="1"/>
  <c r="Z52" i="1"/>
  <c r="W52" i="1"/>
  <c r="T52" i="1"/>
  <c r="BE51" i="1"/>
  <c r="BG51" i="1" s="1"/>
  <c r="BA51" i="1"/>
  <c r="AX51" i="1"/>
  <c r="AU51" i="1"/>
  <c r="AR51" i="1"/>
  <c r="AO51" i="1"/>
  <c r="AL51" i="1"/>
  <c r="AI51" i="1"/>
  <c r="AF51" i="1"/>
  <c r="AC51" i="1"/>
  <c r="Z51" i="1"/>
  <c r="W51" i="1"/>
  <c r="T51" i="1"/>
  <c r="BF48" i="1"/>
  <c r="BE48" i="1"/>
  <c r="BA48" i="1"/>
  <c r="AX48" i="1"/>
  <c r="AU48" i="1"/>
  <c r="AR48" i="1"/>
  <c r="AO48" i="1"/>
  <c r="AL48" i="1"/>
  <c r="AI48" i="1"/>
  <c r="AF48" i="1"/>
  <c r="AC48" i="1"/>
  <c r="Z48" i="1"/>
  <c r="W48" i="1"/>
  <c r="T48" i="1"/>
  <c r="BF47" i="1"/>
  <c r="BG47" i="1" s="1"/>
  <c r="BL47" i="1" s="1"/>
  <c r="BE47" i="1"/>
  <c r="BA47" i="1"/>
  <c r="AX47" i="1"/>
  <c r="AU47" i="1"/>
  <c r="AR47" i="1"/>
  <c r="AO47" i="1"/>
  <c r="AL47" i="1"/>
  <c r="AI47" i="1"/>
  <c r="AF47" i="1"/>
  <c r="AC47" i="1"/>
  <c r="Z47" i="1"/>
  <c r="W47" i="1"/>
  <c r="T47" i="1"/>
  <c r="BF46" i="1"/>
  <c r="BE46" i="1"/>
  <c r="BA46" i="1"/>
  <c r="AX46" i="1"/>
  <c r="AU46" i="1"/>
  <c r="AR46" i="1"/>
  <c r="AO46" i="1"/>
  <c r="AL46" i="1"/>
  <c r="AI46" i="1"/>
  <c r="AF46" i="1"/>
  <c r="AC46" i="1"/>
  <c r="Z46" i="1"/>
  <c r="W46" i="1"/>
  <c r="T46" i="1"/>
  <c r="BF45" i="1"/>
  <c r="BE45" i="1"/>
  <c r="BA45" i="1"/>
  <c r="AX45" i="1"/>
  <c r="AU45" i="1"/>
  <c r="AR45" i="1"/>
  <c r="AO45" i="1"/>
  <c r="AL45" i="1"/>
  <c r="AI45" i="1"/>
  <c r="AF45" i="1"/>
  <c r="AC45" i="1"/>
  <c r="Z45" i="1"/>
  <c r="W45" i="1"/>
  <c r="T45" i="1"/>
  <c r="BF44" i="1"/>
  <c r="BE44" i="1"/>
  <c r="BA44" i="1"/>
  <c r="AX44" i="1"/>
  <c r="AU44" i="1"/>
  <c r="AR44" i="1"/>
  <c r="AO44" i="1"/>
  <c r="AL44" i="1"/>
  <c r="AI44" i="1"/>
  <c r="AF44" i="1"/>
  <c r="AC44" i="1"/>
  <c r="Z44" i="1"/>
  <c r="W44" i="1"/>
  <c r="T44" i="1"/>
  <c r="BF43" i="1"/>
  <c r="BE43" i="1"/>
  <c r="BA43" i="1"/>
  <c r="AX43" i="1"/>
  <c r="AU43" i="1"/>
  <c r="AR43" i="1"/>
  <c r="AO43" i="1"/>
  <c r="AL43" i="1"/>
  <c r="AI43" i="1"/>
  <c r="AF43" i="1"/>
  <c r="AC43" i="1"/>
  <c r="Z43" i="1"/>
  <c r="W43" i="1"/>
  <c r="T43" i="1"/>
  <c r="Q42" i="1"/>
  <c r="BF40" i="1"/>
  <c r="BG40" i="1" s="1"/>
  <c r="BE40" i="1"/>
  <c r="BA40" i="1"/>
  <c r="AX40" i="1"/>
  <c r="AU40" i="1"/>
  <c r="AR40" i="1"/>
  <c r="AO40" i="1"/>
  <c r="AL40" i="1"/>
  <c r="AI40" i="1"/>
  <c r="AF40" i="1"/>
  <c r="AC40" i="1"/>
  <c r="Z40" i="1"/>
  <c r="W40" i="1"/>
  <c r="T40" i="1"/>
  <c r="BF39" i="1"/>
  <c r="BE39" i="1"/>
  <c r="BA39" i="1"/>
  <c r="AX39" i="1"/>
  <c r="AU39" i="1"/>
  <c r="AR39" i="1"/>
  <c r="AO39" i="1"/>
  <c r="AL39" i="1"/>
  <c r="AI39" i="1"/>
  <c r="AF39" i="1"/>
  <c r="AC39" i="1"/>
  <c r="Z39" i="1"/>
  <c r="W39" i="1"/>
  <c r="T39" i="1"/>
  <c r="BF38" i="1"/>
  <c r="BE38" i="1"/>
  <c r="BA38" i="1"/>
  <c r="AX38" i="1"/>
  <c r="AU38" i="1"/>
  <c r="AR38" i="1"/>
  <c r="AO38" i="1"/>
  <c r="AL38" i="1"/>
  <c r="AI38" i="1"/>
  <c r="AF38" i="1"/>
  <c r="AC38" i="1"/>
  <c r="Z38" i="1"/>
  <c r="W38" i="1"/>
  <c r="T38" i="1"/>
  <c r="BF37" i="1"/>
  <c r="BE37" i="1"/>
  <c r="BA37" i="1"/>
  <c r="AX37" i="1"/>
  <c r="AU37" i="1"/>
  <c r="AR37" i="1"/>
  <c r="AO37" i="1"/>
  <c r="AL37" i="1"/>
  <c r="AI37" i="1"/>
  <c r="AF37" i="1"/>
  <c r="AC37" i="1"/>
  <c r="Z37" i="1"/>
  <c r="W37" i="1"/>
  <c r="T37" i="1"/>
  <c r="BF36" i="1"/>
  <c r="BE36" i="1"/>
  <c r="BA36" i="1"/>
  <c r="AX36" i="1"/>
  <c r="AU36" i="1"/>
  <c r="AR36" i="1"/>
  <c r="AO36" i="1"/>
  <c r="AL36" i="1"/>
  <c r="AI36" i="1"/>
  <c r="AF36" i="1"/>
  <c r="AC36" i="1"/>
  <c r="Z36" i="1"/>
  <c r="W36" i="1"/>
  <c r="T36" i="1"/>
  <c r="BF35" i="1"/>
  <c r="BG35" i="1" s="1"/>
  <c r="BE35" i="1"/>
  <c r="BA35" i="1"/>
  <c r="AX35" i="1"/>
  <c r="AU35" i="1"/>
  <c r="AR35" i="1"/>
  <c r="AO35" i="1"/>
  <c r="AL35" i="1"/>
  <c r="AI35" i="1"/>
  <c r="AF35" i="1"/>
  <c r="AC35" i="1"/>
  <c r="Z35" i="1"/>
  <c r="W35" i="1"/>
  <c r="T35" i="1"/>
  <c r="BF34" i="1"/>
  <c r="BG34" i="1" s="1"/>
  <c r="BE34" i="1"/>
  <c r="BA34" i="1"/>
  <c r="AX34" i="1"/>
  <c r="AU34" i="1"/>
  <c r="AR34" i="1"/>
  <c r="AO34" i="1"/>
  <c r="AL34" i="1"/>
  <c r="AI34" i="1"/>
  <c r="AF34" i="1"/>
  <c r="AC34" i="1"/>
  <c r="Z34" i="1"/>
  <c r="W34" i="1"/>
  <c r="T34" i="1"/>
  <c r="BF33" i="1"/>
  <c r="BE33" i="1"/>
  <c r="BA33" i="1"/>
  <c r="AX33" i="1"/>
  <c r="AU33" i="1"/>
  <c r="AR33" i="1"/>
  <c r="AO33" i="1"/>
  <c r="AL33" i="1"/>
  <c r="AI33" i="1"/>
  <c r="AF33" i="1"/>
  <c r="AC33" i="1"/>
  <c r="Z33" i="1"/>
  <c r="W33" i="1"/>
  <c r="T33" i="1"/>
  <c r="BF32" i="1"/>
  <c r="BE32" i="1"/>
  <c r="BA32" i="1"/>
  <c r="AX32" i="1"/>
  <c r="AU32" i="1"/>
  <c r="AR32" i="1"/>
  <c r="AO32" i="1"/>
  <c r="AL32" i="1"/>
  <c r="AI32" i="1"/>
  <c r="AF32" i="1"/>
  <c r="AC32" i="1"/>
  <c r="Z32" i="1"/>
  <c r="W32" i="1"/>
  <c r="T32" i="1"/>
  <c r="BF31" i="1"/>
  <c r="BG31" i="1" s="1"/>
  <c r="BE31" i="1"/>
  <c r="BA31" i="1"/>
  <c r="AX31" i="1"/>
  <c r="AU31" i="1"/>
  <c r="AR31" i="1"/>
  <c r="AO31" i="1"/>
  <c r="AL31" i="1"/>
  <c r="AI31" i="1"/>
  <c r="AF31" i="1"/>
  <c r="AC31" i="1"/>
  <c r="Z31" i="1"/>
  <c r="W31" i="1"/>
  <c r="T31" i="1"/>
  <c r="BF30" i="1"/>
  <c r="BE30" i="1"/>
  <c r="BA30" i="1"/>
  <c r="AX30" i="1"/>
  <c r="AU30" i="1"/>
  <c r="AR30" i="1"/>
  <c r="AO30" i="1"/>
  <c r="AL30" i="1"/>
  <c r="AI30" i="1"/>
  <c r="AF30" i="1"/>
  <c r="AC30" i="1"/>
  <c r="Z30" i="1"/>
  <c r="W30" i="1"/>
  <c r="T30" i="1"/>
  <c r="BF29" i="1"/>
  <c r="BE29" i="1"/>
  <c r="BA29" i="1"/>
  <c r="AX29" i="1"/>
  <c r="AU29" i="1"/>
  <c r="AR29" i="1"/>
  <c r="AO29" i="1"/>
  <c r="AL29" i="1"/>
  <c r="AI29" i="1"/>
  <c r="AF29" i="1"/>
  <c r="AC29" i="1"/>
  <c r="Z29" i="1"/>
  <c r="W29" i="1"/>
  <c r="T29" i="1"/>
  <c r="BF28" i="1"/>
  <c r="BG28" i="1" s="1"/>
  <c r="BE28" i="1"/>
  <c r="BA28" i="1"/>
  <c r="AX28" i="1"/>
  <c r="AU28" i="1"/>
  <c r="AR28" i="1"/>
  <c r="AO28" i="1"/>
  <c r="AL28" i="1"/>
  <c r="AI28" i="1"/>
  <c r="AF28" i="1"/>
  <c r="AC28" i="1"/>
  <c r="Z28" i="1"/>
  <c r="W28" i="1"/>
  <c r="T28" i="1"/>
  <c r="BF27" i="1"/>
  <c r="BE27" i="1"/>
  <c r="BA27" i="1"/>
  <c r="AX27" i="1"/>
  <c r="AU27" i="1"/>
  <c r="AR27" i="1"/>
  <c r="AO27" i="1"/>
  <c r="AL27" i="1"/>
  <c r="AI27" i="1"/>
  <c r="AF27" i="1"/>
  <c r="AC27" i="1"/>
  <c r="Z27" i="1"/>
  <c r="W27" i="1"/>
  <c r="T27" i="1"/>
  <c r="BF26" i="1"/>
  <c r="BE26" i="1"/>
  <c r="BA26" i="1"/>
  <c r="AX26" i="1"/>
  <c r="AU26" i="1"/>
  <c r="AR26" i="1"/>
  <c r="AO26" i="1"/>
  <c r="AL26" i="1"/>
  <c r="AI26" i="1"/>
  <c r="AF26" i="1"/>
  <c r="AC26" i="1"/>
  <c r="X26" i="1"/>
  <c r="Z26" i="1" s="1"/>
  <c r="W26" i="1"/>
  <c r="T26" i="1"/>
  <c r="BF25" i="1"/>
  <c r="BE25" i="1"/>
  <c r="BA25" i="1"/>
  <c r="AX25" i="1"/>
  <c r="AU25" i="1"/>
  <c r="AR25" i="1"/>
  <c r="AO25" i="1"/>
  <c r="AL25" i="1"/>
  <c r="AI25" i="1"/>
  <c r="AF25" i="1"/>
  <c r="AC25" i="1"/>
  <c r="Z25" i="1"/>
  <c r="W25" i="1"/>
  <c r="T25" i="1"/>
  <c r="BF24" i="1"/>
  <c r="BE24" i="1"/>
  <c r="BA24" i="1"/>
  <c r="AX24" i="1"/>
  <c r="AU24" i="1"/>
  <c r="AR24" i="1"/>
  <c r="AO24" i="1"/>
  <c r="AL24" i="1"/>
  <c r="AI24" i="1"/>
  <c r="AF24" i="1"/>
  <c r="AC24" i="1"/>
  <c r="Z24" i="1"/>
  <c r="W24" i="1"/>
  <c r="T24" i="1"/>
  <c r="Q23" i="1"/>
  <c r="BF21" i="1"/>
  <c r="BE21" i="1"/>
  <c r="BD21" i="1"/>
  <c r="BA21" i="1"/>
  <c r="AX21" i="1"/>
  <c r="AU21" i="1"/>
  <c r="AR21" i="1"/>
  <c r="AO21" i="1"/>
  <c r="AL21" i="1"/>
  <c r="AI21" i="1"/>
  <c r="AF21" i="1"/>
  <c r="AC21" i="1"/>
  <c r="Z21" i="1"/>
  <c r="W21" i="1"/>
  <c r="T21" i="1"/>
  <c r="BF18" i="1"/>
  <c r="BG18" i="1" s="1"/>
  <c r="BE18" i="1"/>
  <c r="BD18" i="1"/>
  <c r="BA18" i="1"/>
  <c r="AX18" i="1"/>
  <c r="AU18" i="1"/>
  <c r="AR18" i="1"/>
  <c r="AO18" i="1"/>
  <c r="AL18" i="1"/>
  <c r="AI18" i="1"/>
  <c r="AF18" i="1"/>
  <c r="AC18" i="1"/>
  <c r="Z18" i="1"/>
  <c r="W18" i="1"/>
  <c r="T18" i="1"/>
  <c r="BF17" i="1"/>
  <c r="BG17" i="1" s="1"/>
  <c r="BE17" i="1"/>
  <c r="BD17" i="1"/>
  <c r="BA17" i="1"/>
  <c r="AX17" i="1"/>
  <c r="AU17" i="1"/>
  <c r="AR17" i="1"/>
  <c r="AO17" i="1"/>
  <c r="AL17" i="1"/>
  <c r="AI17" i="1"/>
  <c r="AF17" i="1"/>
  <c r="AC17" i="1"/>
  <c r="Z17" i="1"/>
  <c r="W17" i="1"/>
  <c r="T17" i="1"/>
  <c r="BF16" i="1"/>
  <c r="BG16" i="1" s="1"/>
  <c r="BE16" i="1"/>
  <c r="BD16" i="1"/>
  <c r="BA16" i="1"/>
  <c r="AX16" i="1"/>
  <c r="AU16" i="1"/>
  <c r="AR16" i="1"/>
  <c r="AO16" i="1"/>
  <c r="AL16" i="1"/>
  <c r="AI16" i="1"/>
  <c r="AF16" i="1"/>
  <c r="AC16" i="1"/>
  <c r="Z16" i="1"/>
  <c r="W16" i="1"/>
  <c r="T16" i="1"/>
  <c r="BF15" i="1"/>
  <c r="BE15" i="1"/>
  <c r="BD15" i="1"/>
  <c r="BA15" i="1"/>
  <c r="AX15" i="1"/>
  <c r="AU15" i="1"/>
  <c r="AR15" i="1"/>
  <c r="AO15" i="1"/>
  <c r="AL15" i="1"/>
  <c r="AI15" i="1"/>
  <c r="AF15" i="1"/>
  <c r="AC15" i="1"/>
  <c r="Z15" i="1"/>
  <c r="W15" i="1"/>
  <c r="T15" i="1"/>
  <c r="BF14" i="1"/>
  <c r="BE14" i="1"/>
  <c r="BD14" i="1"/>
  <c r="BA14" i="1"/>
  <c r="AX14" i="1"/>
  <c r="AU14" i="1"/>
  <c r="AR14" i="1"/>
  <c r="AO14" i="1"/>
  <c r="AL14" i="1"/>
  <c r="AI14" i="1"/>
  <c r="AF14" i="1"/>
  <c r="AC14" i="1"/>
  <c r="Z14" i="1"/>
  <c r="W14" i="1"/>
  <c r="T14" i="1"/>
  <c r="BF13" i="1"/>
  <c r="BG13" i="1" s="1"/>
  <c r="BE13" i="1"/>
  <c r="BD13" i="1"/>
  <c r="BA13" i="1"/>
  <c r="AX13" i="1"/>
  <c r="AU13" i="1"/>
  <c r="AR13" i="1"/>
  <c r="AO13" i="1"/>
  <c r="AL13" i="1"/>
  <c r="AI13" i="1"/>
  <c r="AF13" i="1"/>
  <c r="AC13" i="1"/>
  <c r="Z13" i="1"/>
  <c r="W13" i="1"/>
  <c r="T13" i="1"/>
  <c r="BF12" i="1"/>
  <c r="BG12" i="1" s="1"/>
  <c r="BE12" i="1"/>
  <c r="BD12" i="1"/>
  <c r="BA12" i="1"/>
  <c r="AX12" i="1"/>
  <c r="AU12" i="1"/>
  <c r="AR12" i="1"/>
  <c r="AO12" i="1"/>
  <c r="AL12" i="1"/>
  <c r="AI12" i="1"/>
  <c r="AF12" i="1"/>
  <c r="AC12" i="1"/>
  <c r="Z12" i="1"/>
  <c r="W12" i="1"/>
  <c r="T12" i="1"/>
  <c r="BF11" i="1"/>
  <c r="BE11" i="1"/>
  <c r="BD11" i="1"/>
  <c r="BA11" i="1"/>
  <c r="AX11" i="1"/>
  <c r="AU11" i="1"/>
  <c r="AR11" i="1"/>
  <c r="AO11" i="1"/>
  <c r="AL11" i="1"/>
  <c r="AI11" i="1"/>
  <c r="AF11" i="1"/>
  <c r="AC11" i="1"/>
  <c r="Z11" i="1"/>
  <c r="W11" i="1"/>
  <c r="T11" i="1"/>
  <c r="BF10" i="1"/>
  <c r="BG10" i="1" s="1"/>
  <c r="BE10" i="1"/>
  <c r="BD10" i="1"/>
  <c r="BA10" i="1"/>
  <c r="AX10" i="1"/>
  <c r="AU10" i="1"/>
  <c r="AR10" i="1"/>
  <c r="AO10" i="1"/>
  <c r="AL10" i="1"/>
  <c r="AI10" i="1"/>
  <c r="AF10" i="1"/>
  <c r="AC10" i="1"/>
  <c r="Z10" i="1"/>
  <c r="W10" i="1"/>
  <c r="T10" i="1"/>
  <c r="BF9" i="1"/>
  <c r="BE9" i="1"/>
  <c r="BD9" i="1"/>
  <c r="BA9" i="1"/>
  <c r="AX9" i="1"/>
  <c r="AU9" i="1"/>
  <c r="AR9" i="1"/>
  <c r="AO9" i="1"/>
  <c r="AL9" i="1"/>
  <c r="AI9" i="1"/>
  <c r="AF9" i="1"/>
  <c r="AC9" i="1"/>
  <c r="Z9" i="1"/>
  <c r="W9" i="1"/>
  <c r="T9" i="1"/>
  <c r="Q8" i="1"/>
  <c r="BG58" i="1" l="1"/>
  <c r="BL58" i="1" s="1"/>
  <c r="BG95" i="1"/>
  <c r="BG9" i="1"/>
  <c r="BG103" i="1"/>
  <c r="BG94" i="1"/>
  <c r="BL94" i="1" s="1"/>
  <c r="BG43" i="1"/>
  <c r="BH43" i="1" s="1"/>
  <c r="BM43" i="1" s="1"/>
  <c r="BG100" i="1"/>
  <c r="BH100" i="1" s="1"/>
  <c r="BM100" i="1" s="1"/>
  <c r="BG11" i="1"/>
  <c r="BL11" i="1" s="1"/>
  <c r="BG68" i="1"/>
  <c r="BL68" i="1" s="1"/>
  <c r="BG76" i="1"/>
  <c r="BL76" i="1" s="1"/>
  <c r="BH54" i="1"/>
  <c r="BM54" i="1" s="1"/>
  <c r="BL54" i="1"/>
  <c r="BH61" i="1"/>
  <c r="BM61" i="1" s="1"/>
  <c r="BL61" i="1"/>
  <c r="BH17" i="1"/>
  <c r="BM17" i="1" s="1"/>
  <c r="BL17" i="1"/>
  <c r="BH58" i="1"/>
  <c r="BM58" i="1" s="1"/>
  <c r="BG91" i="1"/>
  <c r="BL91" i="1" s="1"/>
  <c r="BG21" i="1"/>
  <c r="BH57" i="1"/>
  <c r="BM57" i="1" s="1"/>
  <c r="BL57" i="1"/>
  <c r="BH53" i="1"/>
  <c r="BM53" i="1" s="1"/>
  <c r="BL53" i="1"/>
  <c r="BH102" i="1"/>
  <c r="BM102" i="1" s="1"/>
  <c r="BL102" i="1"/>
  <c r="BH83" i="1"/>
  <c r="BM83" i="1" s="1"/>
  <c r="BL83" i="1"/>
  <c r="BH105" i="1"/>
  <c r="BM105" i="1" s="1"/>
  <c r="BL105" i="1"/>
  <c r="BH10" i="1"/>
  <c r="BM10" i="1" s="1"/>
  <c r="BL10" i="1"/>
  <c r="BH18" i="1"/>
  <c r="BM18" i="1" s="1"/>
  <c r="BL18" i="1"/>
  <c r="BG27" i="1"/>
  <c r="BH31" i="1"/>
  <c r="BM31" i="1" s="1"/>
  <c r="BL31" i="1"/>
  <c r="BH35" i="1"/>
  <c r="BM35" i="1" s="1"/>
  <c r="BL35" i="1"/>
  <c r="BG39" i="1"/>
  <c r="BH51" i="1"/>
  <c r="BM51" i="1" s="1"/>
  <c r="BL51" i="1"/>
  <c r="BG65" i="1"/>
  <c r="BL65" i="1" s="1"/>
  <c r="BG89" i="1"/>
  <c r="BH104" i="1"/>
  <c r="BM104" i="1" s="1"/>
  <c r="BL104" i="1"/>
  <c r="BH98" i="1"/>
  <c r="BM98" i="1" s="1"/>
  <c r="BL98" i="1"/>
  <c r="BH12" i="1"/>
  <c r="BM12" i="1" s="1"/>
  <c r="BL12" i="1"/>
  <c r="BH28" i="1"/>
  <c r="BM28" i="1" s="1"/>
  <c r="BL28" i="1"/>
  <c r="BH40" i="1"/>
  <c r="BM40" i="1" s="1"/>
  <c r="BL40" i="1"/>
  <c r="BH97" i="1"/>
  <c r="BM97" i="1" s="1"/>
  <c r="BL97" i="1"/>
  <c r="BH101" i="1"/>
  <c r="BM101" i="1" s="1"/>
  <c r="BL101" i="1"/>
  <c r="BH9" i="1"/>
  <c r="BM9" i="1" s="1"/>
  <c r="BL9" i="1"/>
  <c r="BH16" i="1"/>
  <c r="BM16" i="1" s="1"/>
  <c r="BL16" i="1"/>
  <c r="BH60" i="1"/>
  <c r="BM60" i="1" s="1"/>
  <c r="BL60" i="1"/>
  <c r="BH72" i="1"/>
  <c r="BM72" i="1" s="1"/>
  <c r="BL72" i="1"/>
  <c r="BG80" i="1"/>
  <c r="BH80" i="1" s="1"/>
  <c r="BH88" i="1"/>
  <c r="BM88" i="1" s="1"/>
  <c r="BL88" i="1"/>
  <c r="BH13" i="1"/>
  <c r="BM13" i="1" s="1"/>
  <c r="BL13" i="1"/>
  <c r="BH47" i="1"/>
  <c r="BM47" i="1" s="1"/>
  <c r="BH34" i="1"/>
  <c r="BM34" i="1" s="1"/>
  <c r="BL34" i="1"/>
  <c r="BH95" i="1"/>
  <c r="BM95" i="1" s="1"/>
  <c r="BL95" i="1"/>
  <c r="BH99" i="1"/>
  <c r="BM99" i="1" s="1"/>
  <c r="BL99" i="1"/>
  <c r="BH103" i="1"/>
  <c r="BM103" i="1" s="1"/>
  <c r="BL103" i="1"/>
  <c r="BH52" i="1"/>
  <c r="BM52" i="1" s="1"/>
  <c r="BL52" i="1"/>
  <c r="BH59" i="1"/>
  <c r="BM59" i="1" s="1"/>
  <c r="BL59" i="1"/>
  <c r="BH106" i="1"/>
  <c r="BM106" i="1" s="1"/>
  <c r="BL106" i="1"/>
  <c r="BG26" i="1"/>
  <c r="BH64" i="1"/>
  <c r="BM64" i="1" s="1"/>
  <c r="BG96" i="1"/>
  <c r="BG29" i="1"/>
  <c r="BG33" i="1"/>
  <c r="BG37" i="1"/>
  <c r="BG78" i="1"/>
  <c r="BH77" i="1"/>
  <c r="BM77" i="1" s="1"/>
  <c r="BH79" i="1"/>
  <c r="BM79" i="1" s="1"/>
  <c r="BH75" i="1"/>
  <c r="BM75" i="1" s="1"/>
  <c r="BH85" i="1"/>
  <c r="BM85" i="1" s="1"/>
  <c r="BG45" i="1"/>
  <c r="BH45" i="1" s="1"/>
  <c r="BH84" i="1"/>
  <c r="BM84" i="1" s="1"/>
  <c r="BG15" i="1"/>
  <c r="BH74" i="1"/>
  <c r="BM74" i="1" s="1"/>
  <c r="BG14" i="1"/>
  <c r="BG73" i="1"/>
  <c r="BH73" i="1" s="1"/>
  <c r="BG30" i="1"/>
  <c r="BG38" i="1"/>
  <c r="BG44" i="1"/>
  <c r="BH70" i="1"/>
  <c r="BM70" i="1" s="1"/>
  <c r="BG82" i="1"/>
  <c r="BG25" i="1"/>
  <c r="BG48" i="1"/>
  <c r="BH69" i="1"/>
  <c r="BM69" i="1" s="1"/>
  <c r="BH71" i="1"/>
  <c r="BM71" i="1" s="1"/>
  <c r="BG81" i="1"/>
  <c r="BH81" i="1" s="1"/>
  <c r="BG90" i="1"/>
  <c r="BG55" i="1"/>
  <c r="BH91" i="1"/>
  <c r="BM91" i="1" s="1"/>
  <c r="BG24" i="1"/>
  <c r="BG67" i="1"/>
  <c r="BG32" i="1"/>
  <c r="BG36" i="1"/>
  <c r="BG46" i="1"/>
  <c r="BH66" i="1"/>
  <c r="BM66" i="1" s="1"/>
  <c r="BH87" i="1"/>
  <c r="BM87" i="1" s="1"/>
  <c r="BH86" i="1"/>
  <c r="BM86" i="1" s="1"/>
  <c r="Q63" i="1"/>
  <c r="BL100" i="1" l="1"/>
  <c r="BH94" i="1"/>
  <c r="BM94" i="1" s="1"/>
  <c r="BL43" i="1"/>
  <c r="BH76" i="1"/>
  <c r="BM76" i="1" s="1"/>
  <c r="BH65" i="1"/>
  <c r="BM65" i="1" s="1"/>
  <c r="BH68" i="1"/>
  <c r="BM68" i="1" s="1"/>
  <c r="BH11" i="1"/>
  <c r="BM11" i="1" s="1"/>
  <c r="BH25" i="1"/>
  <c r="BM25" i="1" s="1"/>
  <c r="BL25" i="1"/>
  <c r="BH27" i="1"/>
  <c r="BM27" i="1" s="1"/>
  <c r="BL27" i="1"/>
  <c r="BH26" i="1"/>
  <c r="BM26" i="1" s="1"/>
  <c r="BL26" i="1"/>
  <c r="BH21" i="1"/>
  <c r="BL21" i="1"/>
  <c r="BH14" i="1"/>
  <c r="BM14" i="1" s="1"/>
  <c r="BL14" i="1"/>
  <c r="BH48" i="1"/>
  <c r="BM48" i="1" s="1"/>
  <c r="BL48" i="1"/>
  <c r="BH96" i="1"/>
  <c r="BM96" i="1" s="1"/>
  <c r="BM107" i="1" s="1"/>
  <c r="BL96" i="1"/>
  <c r="BH89" i="1"/>
  <c r="BM89" i="1" s="1"/>
  <c r="BL89" i="1"/>
  <c r="BH82" i="1"/>
  <c r="BM82" i="1" s="1"/>
  <c r="BL82" i="1"/>
  <c r="BH55" i="1"/>
  <c r="BM55" i="1" s="1"/>
  <c r="BL55" i="1"/>
  <c r="BH46" i="1"/>
  <c r="BM46" i="1" s="1"/>
  <c r="BL46" i="1"/>
  <c r="BH90" i="1"/>
  <c r="BM90" i="1" s="1"/>
  <c r="BL90" i="1"/>
  <c r="BH44" i="1"/>
  <c r="BM44" i="1" s="1"/>
  <c r="BL44" i="1"/>
  <c r="BH78" i="1"/>
  <c r="BM78" i="1" s="1"/>
  <c r="BL78" i="1"/>
  <c r="BH39" i="1"/>
  <c r="BM39" i="1" s="1"/>
  <c r="BL39" i="1"/>
  <c r="BH38" i="1"/>
  <c r="BM38" i="1" s="1"/>
  <c r="BL38" i="1"/>
  <c r="BH37" i="1"/>
  <c r="BM37" i="1" s="1"/>
  <c r="BL37" i="1"/>
  <c r="BH24" i="1"/>
  <c r="BM24" i="1" s="1"/>
  <c r="BL24" i="1"/>
  <c r="BH36" i="1"/>
  <c r="BM36" i="1" s="1"/>
  <c r="BL36" i="1"/>
  <c r="BH32" i="1"/>
  <c r="BM32" i="1" s="1"/>
  <c r="BL32" i="1"/>
  <c r="BH30" i="1"/>
  <c r="BM30" i="1" s="1"/>
  <c r="BL30" i="1"/>
  <c r="BH33" i="1"/>
  <c r="BM33" i="1" s="1"/>
  <c r="BL33" i="1"/>
  <c r="BH15" i="1"/>
  <c r="BM15" i="1" s="1"/>
  <c r="BL15" i="1"/>
  <c r="BH67" i="1"/>
  <c r="BM67" i="1" s="1"/>
  <c r="BL67" i="1"/>
  <c r="BH29" i="1"/>
  <c r="BM29" i="1" s="1"/>
  <c r="BL29" i="1"/>
  <c r="BM92" i="1" l="1"/>
  <c r="BM62" i="1"/>
  <c r="BH8" i="1"/>
  <c r="BH93" i="1"/>
  <c r="BH42" i="1"/>
  <c r="BM41" i="1"/>
  <c r="BH63" i="1"/>
  <c r="BH23" i="1"/>
  <c r="BM21" i="1"/>
  <c r="BM22" i="1" s="1"/>
  <c r="BH20" i="1"/>
  <c r="BM19" i="1"/>
  <c r="B4" i="4"/>
  <c r="B8" i="4"/>
  <c r="B3" i="4"/>
  <c r="BM108" i="1" l="1"/>
  <c r="C4" i="4"/>
  <c r="B5" i="4" l="1"/>
  <c r="B6" i="4"/>
  <c r="B7" i="4"/>
  <c r="B9" i="4" l="1"/>
  <c r="C8" i="4"/>
  <c r="C7" i="4"/>
  <c r="C6" i="4"/>
  <c r="C5" i="4"/>
  <c r="C3" i="4"/>
</calcChain>
</file>

<file path=xl/sharedStrings.xml><?xml version="1.0" encoding="utf-8"?>
<sst xmlns="http://schemas.openxmlformats.org/spreadsheetml/2006/main" count="1268" uniqueCount="615">
  <si>
    <t>Subcomponente</t>
  </si>
  <si>
    <t>Meta o producto</t>
  </si>
  <si>
    <t>Oficina Asesora de Planeación</t>
  </si>
  <si>
    <t>Responsable dependencia apoyo</t>
  </si>
  <si>
    <t>Recursos</t>
  </si>
  <si>
    <t xml:space="preserve">Responsable dependencia líder </t>
  </si>
  <si>
    <t>Dirección de Gestión Humana</t>
  </si>
  <si>
    <t>Prestar servicio de traducción en lengua de señas a las personas sordas que requieran este servicio en la entidad.</t>
  </si>
  <si>
    <t>Dirección de Recursos Físicos y Gestión Documental</t>
  </si>
  <si>
    <t xml:space="preserve"> 2. Armonización</t>
  </si>
  <si>
    <t>4. Implementacion</t>
  </si>
  <si>
    <t>5. Seguimiento y evaluación</t>
  </si>
  <si>
    <t>Oficina Asesora de Comunicaciones</t>
  </si>
  <si>
    <t>Fecha máxima programada</t>
  </si>
  <si>
    <t>1.Alistamiento</t>
  </si>
  <si>
    <t>Subsecretaría de Acceso a la Justicia</t>
  </si>
  <si>
    <t>3.Diagnóstico</t>
  </si>
  <si>
    <t>COMPONENTE 3. RENDICIÓN DE CUENTAS</t>
  </si>
  <si>
    <t>Oficina de Control Interno</t>
  </si>
  <si>
    <t>Subsecretaría de Gestión Institucional (Atención al Ciudadano)</t>
  </si>
  <si>
    <t>Oficina Asesora de Planeación
Subsecretaría de Acceso a la Justicia</t>
  </si>
  <si>
    <t>Evaluar la estrategia de rendición de cuentas aplicada  en la entidad para establecer mejoras.</t>
  </si>
  <si>
    <t>Revisar y actualizar  el documento de caracterización de grupos de interés y de valor desde el Modelo Integrado de Planeación y Gestión.</t>
  </si>
  <si>
    <t>Elaborar  informes mensuales de PQRS (Peticiones, Quejas, Reclamos y Sugerencias) en el que se incluya lo relacionado con tiempos de respuesta.</t>
  </si>
  <si>
    <t xml:space="preserve">Aplicar instrumento de percepción y  de medición de los niveles de apropiación de los valores y principios de acción por parte de los servidores y contratistas, despues de la implementación del código de integridad, con el propósito de evidenciar la apropiación de los valores del código de integridad en los servidores y contratistas de la entidad. </t>
  </si>
  <si>
    <t>Oficina Asesora de Planeación
Oficina Asesora de Comunicaciones</t>
  </si>
  <si>
    <t>Tres (3) informes de gestión elaborados, sintetizados en lenguaje claro, diagramados y publicados en la página web</t>
  </si>
  <si>
    <t>Oficina Asesora de Comunicaciones
Subsecretaría de Seguridad y Convivencia
Subsecretaría de Acceso a la Justicia</t>
  </si>
  <si>
    <t xml:space="preserve">Subsecretaría de Gestión Institucional (Atención al Ciudadano)
</t>
  </si>
  <si>
    <t>Oficina de Control Interno Disciplinario</t>
  </si>
  <si>
    <t>Subsecretaría de Seguridad y Convivencia
Subsecretaría de Acceso a la Justicia</t>
  </si>
  <si>
    <t>11 informes mensuales elaborados y publicados en la página web</t>
  </si>
  <si>
    <t># de monitoreos  ejecutados/ 6 *100</t>
  </si>
  <si>
    <t>Elaborar 3 informes de seguimiento y evaluación sobre la Ley 1712 de 2014</t>
  </si>
  <si>
    <t>Todas las dependencias en especial áreas misionales (Subsecretaría de Seguridad y Convivencia
Subsecretaría de Acceso a la Justicia)</t>
  </si>
  <si>
    <t>Humanos
Fisicos
Tecnológicos
Financieros (Proyecto 7776 Fortalecimiento de la gestión institucional y la participación ciudadana en la Secretaría Distrital de
Seguridad, Convivencia y Justicia en Bogotá)</t>
  </si>
  <si>
    <t>Humanos
Tecnológicos</t>
  </si>
  <si>
    <t>3 diálogos ciudadanos de forma presencial o no presencial desarrollados</t>
  </si>
  <si>
    <t xml:space="preserve">Subsecretaría de Seguridad y Convivencia 
</t>
  </si>
  <si>
    <t xml:space="preserve">Convocatorias realizadas </t>
  </si>
  <si>
    <t>30 /04/2021
31 /08/2021
30/11/2021</t>
  </si>
  <si>
    <t>Humanos
Tecnologicos</t>
  </si>
  <si>
    <t>Número de convocatorias de los diálogos ciudadanos desarrolladas/
Número de convocatorias de los diálogos ciudadanos programadas</t>
  </si>
  <si>
    <t>1.1</t>
  </si>
  <si>
    <t>2.1</t>
  </si>
  <si>
    <t>Una (1) matriz de riesgos de corrupción actualizada para la vigencia 2021</t>
  </si>
  <si>
    <t>2.2</t>
  </si>
  <si>
    <t xml:space="preserve">Revisar el nivel de apropiación de la metodología de identificación de riesgos de corrupción en la gestión contractual pública de la Veeduría Distrital. </t>
  </si>
  <si>
    <t>3.1</t>
  </si>
  <si>
    <t xml:space="preserve">Socializar el mapa de riesgos de corrupción, y analizar las opiniones de los servidores públicos y contratistas de la entidad para la actualización de la matriz de riesgos de corrupción. </t>
  </si>
  <si>
    <t>3.2</t>
  </si>
  <si>
    <t>Publicar y divulgar el mapa de riesgos de corrupción a través de la página web y redes sociales para recoger los aportes de los interesados externos.</t>
  </si>
  <si>
    <t>4.1</t>
  </si>
  <si>
    <t>5.1</t>
  </si>
  <si>
    <t>Efectuar y publicar el seguimiento al mapa de riesgos de corrupción conforme a la normatividad vigente.</t>
  </si>
  <si>
    <t>Revisar la política de Administración de Riesgos para actualizar, según haya lugar.</t>
  </si>
  <si>
    <t># Actividad</t>
  </si>
  <si>
    <t xml:space="preserve">Humanos
Tecnológicos
</t>
  </si>
  <si>
    <t>COMPONENTE 2. RACIONALIZACIÓN DE TRÁMITES</t>
  </si>
  <si>
    <t>Servicios o trámites identificados y remitidos a la función pública</t>
  </si>
  <si>
    <t>1.2</t>
  </si>
  <si>
    <t>1.3</t>
  </si>
  <si>
    <t>1.4</t>
  </si>
  <si>
    <t>2.3</t>
  </si>
  <si>
    <t>3.3</t>
  </si>
  <si>
    <t>3.4.</t>
  </si>
  <si>
    <t>31/03/21
30/06/21
30/09/21
31/12/21</t>
  </si>
  <si>
    <t xml:space="preserve">*Una (1) matriz de riesgos  de corrupción publicada
*Un (1) análisis de los aportes ciudadanos para definir su inclusión </t>
  </si>
  <si>
    <t>Tres (3) informes de monitoreo y seguimiento del mapa de riesgos de corrupción realizados</t>
  </si>
  <si>
    <t>Tres (3) seguimientos a los Mapas de riesgos de corrupción efectuados y publicados</t>
  </si>
  <si>
    <t>4 diálogos ciudadanos de forma presencial o no presencial desarrollados</t>
  </si>
  <si>
    <t xml:space="preserve">Dos (2) socializaciones realizadas al equipo líder de rendición de cuentas </t>
  </si>
  <si>
    <t>Humanos
Fisicos
Tecnológicos</t>
  </si>
  <si>
    <t>3.5</t>
  </si>
  <si>
    <t>2.4</t>
  </si>
  <si>
    <t>Realizar consulta ciudadana para conocer las necesidades e intereses de la comunidad, actores y grupo de interés.</t>
  </si>
  <si>
    <t>3.4</t>
  </si>
  <si>
    <t>3.6</t>
  </si>
  <si>
    <t>Dos (2) Sistematizaciones de los diálogos ciudadanos enmarcados en la rendición de cuentas de la SDSCJ, realizadas y publicadas.</t>
  </si>
  <si>
    <t>Dos (2) remisiones de informe y/o sistematización de los espacios de rendición de cuentas, a las dependencias responsables y despacho</t>
  </si>
  <si>
    <t>Número de evaluaciones realizadas/ Número de evaluaciones programadas</t>
  </si>
  <si>
    <t>4.2</t>
  </si>
  <si>
    <t>4.3</t>
  </si>
  <si>
    <t>Número de encuestas aplicadas y analizadas</t>
  </si>
  <si>
    <t>Primer Informe: 
(31 Marzo de 2021) 
Segundo Informe: 
(30 de Junio de 2021)
Tercer Informe:
(30 de Septiembre de 2021)
Cuarto Informe:
(31 de Diciembre)</t>
  </si>
  <si>
    <t>Actualizar y realizar el seguimiento al diagnóstico de los puntos de atención presenciales en las Casas de Justicia de propiedad de la SDSCJ, para validar el cumplimiento de los criterios, estándares de calidad, condiciones de accesibilidad y señalización en braile para la población en condición de discapacidad.</t>
  </si>
  <si>
    <t>Número de capacitaciones realizadas /número de capacitaciones programadas</t>
  </si>
  <si>
    <t>Indicador</t>
  </si>
  <si>
    <t>Tres (3) mesas técnicas de trabajo realizadas</t>
  </si>
  <si>
    <t>Número de informes realizados /número de informes programados</t>
  </si>
  <si>
    <t>Tres (3) Informes de satisfacción y  de desempeño de los canales de atención de la Secretaría, elaborados y socializados</t>
  </si>
  <si>
    <t xml:space="preserve">Subsecretaría de Gestión Institucional (Atención al Ciudadano)
</t>
  </si>
  <si>
    <t>Primera socialización:
(30 de abril de 2021) 
Segunda socialización
(31 de octubre de 2021)</t>
  </si>
  <si>
    <t>Realizar seguimiento a los compromisos pactados con la ciudadana en espacios de participación ciudadana, en la plataforma COLIBRÍ.</t>
  </si>
  <si>
    <t>4.4</t>
  </si>
  <si>
    <t>4.5</t>
  </si>
  <si>
    <t>Todas las dependencias, en especial áreas misionales</t>
  </si>
  <si>
    <t>Un (1) documento de caracterización de ciudadanos, usuarios y grupos de interés de la SDSCJ actualizado</t>
  </si>
  <si>
    <t>5.2</t>
  </si>
  <si>
    <t>COMPONENTE 5. MECANISMOS PARA LA TRANSPARENCIA Y ACCESO A LA INFORMACIÓN PÚBLICA</t>
  </si>
  <si>
    <t>23 datos abiertos actualizados y publicados en el portal distrital (19 datos abiertos se actualizan y publican de manera semestral y 4 datos abiertos se actualizan y publican de manera  mensual)</t>
  </si>
  <si>
    <t>Dirección de Tecnologías y Sistemas de Información</t>
  </si>
  <si>
    <t>3 datos abiertos actualizados</t>
  </si>
  <si>
    <t>Oficina Asesora de Planeación
Dirección de Recursos Fisicos y Gestión Documental</t>
  </si>
  <si>
    <t>(3 datos abiertos publicados/ 3 datos abiertos actualizados) *100</t>
  </si>
  <si>
    <t>(A/B)*100 donde la Variable A: Número de Datos Abiertos publicados en el periodo a analizar. Variable B: Número total de Datos Abiertos que se deben actualizar en el periodo a analizar</t>
  </si>
  <si>
    <t xml:space="preserve">Oficina de Análisis de Información y Estudios Estrátegicos
</t>
  </si>
  <si>
    <t>Número de informes elaborados/11*100</t>
  </si>
  <si>
    <t>1.5</t>
  </si>
  <si>
    <t>1.6</t>
  </si>
  <si>
    <t>Primera socialización: 
(31 Marzo de 2021) 
Segunda socialización: 
(30 de Junio de 2021)
Tercera socialización:
(30 de Septiembre de 2021)
Cuarta socialización:
(31 de Diciembre de 2021)</t>
  </si>
  <si>
    <t>1.7</t>
  </si>
  <si>
    <t>1.8</t>
  </si>
  <si>
    <t>1.9</t>
  </si>
  <si>
    <t>Humanos
Tecnológicos
Financieros (Proyecto 7783 Fortalecimiento de los equipamientos y capacidades del Sistema Distrital de Justicia )</t>
  </si>
  <si>
    <t>1.10</t>
  </si>
  <si>
    <t>1.11</t>
  </si>
  <si>
    <t>Un (1) informe publicado</t>
  </si>
  <si>
    <t>Un (1) video elaborado y publicado</t>
  </si>
  <si>
    <t>Número total de publicaciones sobre los acuerdos de gestión</t>
  </si>
  <si>
    <t>Una (1) encuesta aplicada</t>
  </si>
  <si>
    <t>Verificaciones mensuales realizadas/11*100</t>
  </si>
  <si>
    <t>11 verificaciones de la plataforma del DAFP para actualizar, según haya lugar, la política de Administración de Riesgos de la entidad.</t>
  </si>
  <si>
    <t xml:space="preserve">Una (1) Política de la Administración de Riesgos con la mención de la apropiación de la metodología de identificación de riesgos de corrupción en la gestión contractual pública de la Veeduría Distrital. </t>
  </si>
  <si>
    <t xml:space="preserve">Una (1) Política de la Administración de Riesgos con la mención </t>
  </si>
  <si>
    <t>Adelantar Capacitaciones y/o sensibilizaciones a través de charlas informativas a los servidores públicos de la entidad para el fortalecimiento al plan anticorrupción frente a los deberes, prohibiciones, faltas disciplinarias, sanciones, inhabilidades en el marco de la Ley 734 de 2002, Ley 1952 de 2019 y ley anticorrupción 1474 de 2011.</t>
  </si>
  <si>
    <t>(30 de Junio de 2021)
(31 de Diciembre de 2021)</t>
  </si>
  <si>
    <t>Cuatro (4) Capacitaciones y/o sensibilizaciones realizadas</t>
  </si>
  <si>
    <t>Un (1) Protocolo adoptado y socializado</t>
  </si>
  <si>
    <t xml:space="preserve">Número de publicaciones realizadas </t>
  </si>
  <si>
    <t>Una (1) sección de trámites y servicios de la entidad actualizada</t>
  </si>
  <si>
    <t>Número de publicaciones realizadas</t>
  </si>
  <si>
    <t>Actualizar y publicar el Índice de Información Clasificada y Reservada.</t>
  </si>
  <si>
    <t>Actualizar y publicar el registro o inventario de activos de información.</t>
  </si>
  <si>
    <t xml:space="preserve">
31/07/2021
31/12/2021</t>
  </si>
  <si>
    <t>Un (1) Índice de Información Clasificada y Reservada actualizado y publicado</t>
  </si>
  <si>
    <t>Un (1) registro o inventario de activos de información actualizado y publicado</t>
  </si>
  <si>
    <t>Un (1) Índice de Información Clasificada y Reservada  actualizado y publicado</t>
  </si>
  <si>
    <t>Número de capacitaciones realizadas /Número de capacitaciones programadas *100</t>
  </si>
  <si>
    <t>Un (1) cronograma de capacitaciones implementado</t>
  </si>
  <si>
    <t>Implementar gradualmente la garantía de accesibilidad de población en situación de discapacidad en el sitio web de la entidad.</t>
  </si>
  <si>
    <t>5.3</t>
  </si>
  <si>
    <t>Realizar el monitoreo periódico a la actualización de la información contenida en el botón de transparencia y  acceso a la información pública, de acuerdo a la Guia Matriz de cumplimiento de la Ley 1712/2014.</t>
  </si>
  <si>
    <t>Número de informes elaborados/número de informes programados</t>
  </si>
  <si>
    <t>COMPONENTE 6. INICIATIVAS ADICIONALES /PLAN DE GESTIÓN DE LA INTEGRIDAD (EN CUMPLIMIENTO AL ARTÍCULO 2° DEL DECRETO 118 DE 2018)</t>
  </si>
  <si>
    <t>Política de Integridad</t>
  </si>
  <si>
    <t>Participación Ciudadana</t>
  </si>
  <si>
    <t>Un (1) Procedimiento de gestión de conflictos de intereses adoptado y socializado con sus respectivos formatos</t>
  </si>
  <si>
    <t>Un (1) Procedimiento adoptado y socializado</t>
  </si>
  <si>
    <t>Oficina de Control Interno Disciplinario
Oficina Asesora de Planeación
Dirección Jurídica y Contractual</t>
  </si>
  <si>
    <t>Un (1) Plan de Participación Ciudadana de la SDSCJ 2021 revisado, actualizado y publicado en la página web</t>
  </si>
  <si>
    <t>Un (1) Plan de Participación Ciudadana revisado, actualizado y publicado</t>
  </si>
  <si>
    <t>Áreas  misionales</t>
  </si>
  <si>
    <t>Una (1) reunión realizada</t>
  </si>
  <si>
    <t>Número de sensibilizaciones  realizadas</t>
  </si>
  <si>
    <t>Dos (2) sensibilizaciones realizadas a los gestores de integridad</t>
  </si>
  <si>
    <t>Un (1) Documento de análisis realizado</t>
  </si>
  <si>
    <t>Un (1) concurso de conocimiento del código de integridad realizado</t>
  </si>
  <si>
    <t>Número de publicaciones realizadas/número de publicaciones programadas</t>
  </si>
  <si>
    <t>6 actas de reuniones realizadas</t>
  </si>
  <si>
    <t>Capacitar a los servidores públicos en temas de participación ciudadana, control social o rendición de cuentas.</t>
  </si>
  <si>
    <t xml:space="preserve">Dos (2) socializaciones a servidores públicos sobre el uso de herramientas como el Centro de Relevo o Sistema de Interpretación para la atención de personas con discapacidad auditiva </t>
  </si>
  <si>
    <t>Humanos
Tecnológicos
Fisicos</t>
  </si>
  <si>
    <t>Un (1) informe de los Resultados de la Evaluación del Desempeño Laboral de la vigencia anterior publicado</t>
  </si>
  <si>
    <t xml:space="preserve">Un (1) documento del análisis realizado de los resultados de la encuesta aplicada sobre el nivel de apropiación del código de integridad y sobre los resultados de su implementación en vigencias anteriores </t>
  </si>
  <si>
    <t xml:space="preserve">Cinco (5) publicaciones realizadas a través de correos masivos, boletines internos, intranet. </t>
  </si>
  <si>
    <t>Dos (2) capacitaciones lúdicas para fortalecer conocimientos de los gestores de integridad</t>
  </si>
  <si>
    <t>Un (1) concurso realizado</t>
  </si>
  <si>
    <t>Desarrollar reuniones bimestrales con el equipo de integridad para dar a conocer los resultados de la implementación del plan de integridad, los retos, planeación de actividades etc.</t>
  </si>
  <si>
    <t>Un (1) reconocimiento realizado</t>
  </si>
  <si>
    <t>Un (1) reconocimiento realizado  los ganadores de las actividades ejecutadas en el marco del código de integridad y a los gestores de integridad</t>
  </si>
  <si>
    <t>700 encuestas de percepción y de medición de los niveles de apropiación de los valores y principios de acción aplicada a los servidores públicos y contratistas de la entidad</t>
  </si>
  <si>
    <t>Número de encuestas aplicadas</t>
  </si>
  <si>
    <t>Una (1) publicación de los resultados de las mediciones realizadas para la retroalimentación a los actores, realizada</t>
  </si>
  <si>
    <t>Una (1) publicación realizada</t>
  </si>
  <si>
    <t>Un (1) acto administrativo de lineamientos antisoborno adoptado</t>
  </si>
  <si>
    <t>Un (1) acto administrativo adoptado y socializado</t>
  </si>
  <si>
    <t>Un (1) reconocimiento a servidores públicos y/o contratistas destacados en relación al servicio prestado al ciudadano</t>
  </si>
  <si>
    <t>Primeros 5 días hábiles de Mayo 2021
Primeros 5 días hábiles de Septiembre 2021
Primeros 5 días hábiles de Enero 2022</t>
  </si>
  <si>
    <t>Primeros 15 días hábiles de mes de mayo 2021
Primeros 15 días hábiles de mes de septiembre 2021
Primeros 15 días hábiles de mes de enero de 2022</t>
  </si>
  <si>
    <t>Número de informes de gestión realizados</t>
  </si>
  <si>
    <t xml:space="preserve">Número de seguimientos ejecutados en el período /número de seguimientos programados para el período </t>
  </si>
  <si>
    <t>Número de actualizaciones realizadas en el período / Número de actualizaciones programadas para el período</t>
  </si>
  <si>
    <t>Líderes de proceso</t>
  </si>
  <si>
    <t>Número de diálogos ciudadanos desarrollados / Número de diálogos ciudadanos programados</t>
  </si>
  <si>
    <t>15/03/21
31/08/21</t>
  </si>
  <si>
    <t>Un (1) Video sobre la importancia de rendir cuentas a la ciudadanía, la promoción del acceso a la información pública y los valores que caracterizan al servidor público, elaborado y publicado en redes sociales, página web, correo masivo e intranet</t>
  </si>
  <si>
    <t>Número total de las sistematizaciones elaboradas (1 referente al espacio principal de rendición de cuentas y 1 de los espacios secundarios de diálogo ciudadano)</t>
  </si>
  <si>
    <t>Número de remisiones de informe y/o sistematización realizadas/ Número de remisiones de informe y/o sistematización programadas</t>
  </si>
  <si>
    <t>Desarrollar actividades para promover los incentivos no pecuniarios que destaquen el desempeño de los servidores públicos y/o contratistas en relación al servicio prestado al ciudadano.</t>
  </si>
  <si>
    <t>Una (1) sección actualizada</t>
  </si>
  <si>
    <t>Divulgar los valores del código de integridad y principios de acción a través de correos masivos, boletines, carteleras, etc.</t>
  </si>
  <si>
    <t xml:space="preserve">Socializar a los servidores públicos para que conozcan el uso de herramientas como el Centro de Relevo o Sistema de Interpretación para la atención de personas con discapacidad auditiva </t>
  </si>
  <si>
    <t>Una (1) encuesta de consulta ciudadana aplicada</t>
  </si>
  <si>
    <t xml:space="preserve">Número de informes realizados en el período /Número de informes programados para el período </t>
  </si>
  <si>
    <t>Actividad</t>
  </si>
  <si>
    <t>Número de mesas técnicas de trabajo realizadas, una por cada período</t>
  </si>
  <si>
    <t>Número de los informes de satisfacción y  de desempeño elaborados y socializados, uno por cada período.</t>
  </si>
  <si>
    <t>Número de reportes realizados de la prestación del servicio de lengua de señas en la entidad, durante la vigencia, uno por cada período.</t>
  </si>
  <si>
    <t>Número de socializaciones realizadas, una por cada período</t>
  </si>
  <si>
    <t>Subsecretaría de Gestión Institucional (Atención al Ciudadano)
Subsecretaría de Acceso a la Justicia
Subsecretaría de Seguridad y Convivencia</t>
  </si>
  <si>
    <t>Socializar el instructivo de supervisión de contratos resaltando el deber de la publicación de la información contractual en el SECOP II, para dar cumplimiento a la Ley 1712 de 2014.</t>
  </si>
  <si>
    <t xml:space="preserve">Dirección Jurídica y Contractual
Dirección de Operaciones para el Fortalecimiento de la Sub. de Inversiones
</t>
  </si>
  <si>
    <t>2 Campañas sobre tablas de retención documental realizadas</t>
  </si>
  <si>
    <t>Número de campañas realizadas /Número de campañas programadas</t>
  </si>
  <si>
    <t>Número  de capacitaciones realizadas, dos por cada semestre del año</t>
  </si>
  <si>
    <t>Adoptar y socializar el protocolo o procedimiento de recepción de denuncias de corrupción que defina la Secretaría General de la Alcaldía Mayor de Bogotá.</t>
  </si>
  <si>
    <t>Un (1) protocolo o procedimiento de protección de la identidad del denunciante adoptado y socializado en la entidad, de acuerdo con los lineamientos de la Alcaldía Mayor de Bogotá, D.C.</t>
  </si>
  <si>
    <t>Socializar y sensibilizar, al interior de la entidad el “Proceso de atención y servicio al ciudadano” (manuales, procedimientos, protocolos de canales de atención) y el procedimiento de  "Atención de usuarios en las Casas de Justicia".</t>
  </si>
  <si>
    <t>Dos (2) socializaciones o sensibilizaciones</t>
  </si>
  <si>
    <t xml:space="preserve">Subsecretaría de Gestión Institucional (Atención al Ciudadano)
Subsecretaría de Acceso a la Justicia
</t>
  </si>
  <si>
    <t>Establecer los lineamientos para traducir la información pública que solicita un grupo étnico a su respectiva lengua en la entidad, de acuerdo a las recomendaciones e indicaciones brindadas por el Ministerio de Cultura de Colombia.</t>
  </si>
  <si>
    <t>(1) Documento con lineamientos</t>
  </si>
  <si>
    <t>Actualizar y socializar la carta de trato digno de la entidad.</t>
  </si>
  <si>
    <t>Una (1) actualización y socialización de la carta de trato digno</t>
  </si>
  <si>
    <t>Número de secciones en el sitio web de la Secretaría traducidas</t>
  </si>
  <si>
    <t xml:space="preserve">*1 memorando semestral socializado a todos los servidores y contratistas de la entidad, sobre el instructivo de supervisión de contratos resaltando el deber de la publicación de la información contractual en el SECOP II, para dar cumplimiento a la Ley 1712 de 2014 </t>
  </si>
  <si>
    <t xml:space="preserve">*1 campaña semestral por correo masivo resaltando el deber de la publicación de la información contractual en el SECOP II, para dar cumplimiento a la Ley 1712 de 2014 </t>
  </si>
  <si>
    <t xml:space="preserve">Número de socializaciones a través de los memorandos y campañas realizadas / Número de socializaciones a través de los memorandos y campañas programadas </t>
  </si>
  <si>
    <t>(31 Marzo de 2021) 
(30 de Septiembre de 2021)</t>
  </si>
  <si>
    <t xml:space="preserve">(30 de Junio de 2021) 
(31 de Diciembre de 2021) </t>
  </si>
  <si>
    <t>Dos (2) publicaciones sobre los canales de atención al ciudadano disponibles en la entidad</t>
  </si>
  <si>
    <t>Oficina Asesora de Comunciaciones
Subsecretaría de Gestión Institucional (Atención al Ciudadano)</t>
  </si>
  <si>
    <t>Un (1) documento actualizado</t>
  </si>
  <si>
    <t>Número de actas realizadas</t>
  </si>
  <si>
    <t xml:space="preserve">Dos (2) evaluaciones del proceso de rendición de cuentas realizadas </t>
  </si>
  <si>
    <t>COMPONENTE 4.  MECANISMOS PARA MEJORAR LA ATENCIÓN AL CIUDADANO</t>
  </si>
  <si>
    <t>Un (1) sitio web actualizado con accesibilidad para población en situación de discapacidad</t>
  </si>
  <si>
    <t xml:space="preserve">Un (1) sitio web actualizado </t>
  </si>
  <si>
    <t>Una (1) Política de la Administración de Riesgos actualizada</t>
  </si>
  <si>
    <t>Una (1) Política de la Administración de Riesgos actualizada con la ruta metodológica para Ia implementación del SARLAFT en las entidades distritales</t>
  </si>
  <si>
    <t xml:space="preserve">Una (1) matriz de riesgos de corrupción actualizada </t>
  </si>
  <si>
    <t>Realizar consulta ciudadana  para conocer los temas de interés que a la ciudadanía le gustaría encontrar en el sitio web.</t>
  </si>
  <si>
    <t>Un (1) equipo de rendición de cuentas de la SDSCJ conformado</t>
  </si>
  <si>
    <t>INICIATIVAS ADICIONALES ANTICORRUPCIÓN</t>
  </si>
  <si>
    <t>Actualizar la matriz de los riesgos de corrupción para el período con relación a la Política de Administración de Riesgos.</t>
  </si>
  <si>
    <t>Una (1) Matriz de Riesgos de Corrupción actualizada de acuerdo a lo identificado luego de adoptar la “Ruta metodológica para Ia implementación del SARLAFT en las entidades distritales”</t>
  </si>
  <si>
    <t>Divulgación de piezas comunicacionales sobre la gestión de la entidad, en lenguaje comprensible, previo a los espacios de rendición de cuentas</t>
  </si>
  <si>
    <t>Cumplimiento del 100% de los compromisos ciudadanos consignados en la plataforma colibrí para la vigencia 2021</t>
  </si>
  <si>
    <t>Número de compromisos cumplidos al 100% en la plataforma colibrí de la vigencia 2021/números de compromisos programados en la plataforma colibrí de la vigencia 2021*100</t>
  </si>
  <si>
    <t>Un (1)  video sobre rendir cuentas elaborado y socializado</t>
  </si>
  <si>
    <t>Sistematizar los resultados, logros y dificultades de los espacios de rendición de cuentas realizados</t>
  </si>
  <si>
    <t>Adoptar dentro de la Política de Administración de Riesgo la “Ruta metodológica para Ia implementación del Sistema de Administración del Riesgo de Lavado de Activos y de la Financiación del Terrorismo -SARLAFT en las entidades distritales”.</t>
  </si>
  <si>
    <t>Actualizar la Matriz de Riesgos de Corrupción de acuerdo a lo identificado luego de adoptar la “Ruta metodológica para Ia implementación del SARLAFT en las entidades distritales”.</t>
  </si>
  <si>
    <t>Monitorear y revisar el mapa de riesgos de corrupción con base en los ajustes y reportes realizados por parte de los líderes de proceso y lideres operativos.</t>
  </si>
  <si>
    <t>Remitir al SUIT propuesta del plan para la inscripción de servicios o trámites de la entidad.</t>
  </si>
  <si>
    <t>Conformar el equipo líder de rendición de cuentas de la SDSCJ de la vigencia 2021.</t>
  </si>
  <si>
    <t>Mantener actualizado el micrositio de rendición de cuentas conforme se desarrollan los espacios de diálogo ciudadano.</t>
  </si>
  <si>
    <t>Elaborar y publicar video enmarcado en la gestión de la Secretaría, sobre la importancia de rendir cuentas a la ciudadanía, la promoción del acceso a la información pública y los valores que caracterizan al servidor público, (insumo proporcionado por la Oficina Asesora de Planeación).</t>
  </si>
  <si>
    <t xml:space="preserve">Desarrollar mesas técnicas de trabajo para unificar criterios de medición de satisfacción ciudadana entre las áreas que prestan el servicio. </t>
  </si>
  <si>
    <t>Analizar la percepción de la ciudadanía respecto al desarrollo de los espacios de diálogo ciudadano, en el marco de la rendición de cuentas de la SDSCJ.</t>
  </si>
  <si>
    <t>Socializar a las dependencias los resultados, necesidades y expectativas de los ciudadanos, recogidas en los espacios de rendición de cuentas.</t>
  </si>
  <si>
    <t>Cuatro (4) informes de seguimiento y de actualización del diagnóstico, uno por cada período</t>
  </si>
  <si>
    <t>Tres (3) reportes de la prestación del Servicio de lengua de señas prestado en la entidad realizados</t>
  </si>
  <si>
    <t>Cuatro (4) socializaciones del procedimiento para dar trámite a las PQRS que realizan los ciudadanos en las redes sociales</t>
  </si>
  <si>
    <t xml:space="preserve">Continuar implementando el campus virtual con temáticas relacionadas a Atención al Ciudadano. </t>
  </si>
  <si>
    <t>Tres (3) publicaciones de campaña informativa a través de correo masivo sobre los tiempos de respuesta de las PQRS y lineamientos distritales en Atención al Ciudadano</t>
  </si>
  <si>
    <t>Una (1) consulta ciudadana para conocer los temas de interés que a la ciudadanía le gustaría encontrar en la página web.</t>
  </si>
  <si>
    <t>Una (1) pieza audiovisual sobre los servicios, programas y trámites de la entidad dirigido a niños, niñas y adolescentes.</t>
  </si>
  <si>
    <t>Una (1) actualización de la sección de preguntas frecuentes realizada</t>
  </si>
  <si>
    <t>Seis (6) monitoreos realizados a través de correos electrónicos y usando la matriz de cumplimiento de la Ley 1712/2014.</t>
  </si>
  <si>
    <t>Tres (3) informes de seguimiento y evaluación sobre la Ley 1712 de 2041</t>
  </si>
  <si>
    <t>Una (1) reunión realizada con los gestores de integridad para socializar los objetivos, el plan de trabajo de integridad, la revisión de la propuesta de incorporar un nuevo valor y las necesidades de la mesa técnica de integridad</t>
  </si>
  <si>
    <t>Información estratégica del sitio web traducida</t>
  </si>
  <si>
    <t>Un (1) sitio web actualizado dando cumplimiento  a lo mencionado en los   artículos 4 (Estándares de publicación y divulgación de contenidos e información), 5 (Información digital archivada), 6 (Condiciones mínimas técnicas y de seguridad digital) y 7 (Condiciones mínimas de publicación de datos abiertos) de la Resolución 1519 del 2020.</t>
  </si>
  <si>
    <t>Dirección de Tecnologías y Sistemas de la Información
Oficina Asesora de Comunicaciones</t>
  </si>
  <si>
    <t xml:space="preserve">Oficina Asesora de Planeación </t>
  </si>
  <si>
    <t>Actualizar y/o elaborar documento(s) en los que se establezcan lineamientos para la actualización y/o publicación de información en el sitio web de la Entidad.</t>
  </si>
  <si>
    <t>Número de documento(s) elaborados y/o actualizados</t>
  </si>
  <si>
    <t>Un (1) sitio web actualizado dando cumplimiento a la Resolución 1519 del 2020</t>
  </si>
  <si>
    <t>Documento(s) de lineamientos para la actualización y/o publicación de información en el sitio web de la Entidad, elaborados y/ actualizados</t>
  </si>
  <si>
    <t>Desarrollar un concurso de conocimiento sobre el código de integridad dirigido a toda la entidad.</t>
  </si>
  <si>
    <t>Medir la satisfacción y el desempeño de los canales de atención de la Secretaría.</t>
  </si>
  <si>
    <t>Socializar el procedimiento para dar trámite a las PQRS que realizan los ciudadanos en las redes sociales.</t>
  </si>
  <si>
    <t>Incorporar temáticas relacionadas con el servicio al ciudadano en el Plan Institucional de Capacitación de acuerdo con el diágnostico.</t>
  </si>
  <si>
    <t>Realizar campañas informativas sobre la responsabilidad de los servidores públicos frente a los derechos de los ciudadanos al interponer PQRS.</t>
  </si>
  <si>
    <t>Actualizar  y publicar datos abiertos en la plataforma distrital.</t>
  </si>
  <si>
    <t>Identificar y publicar convocatorias para la ciudadanía en el botón de transparencia y acceso a la información pública por parte de las áreas misionales.</t>
  </si>
  <si>
    <t>Actualizar datos abiertos de los instrumentos archivísticos en la plataforma distrital: (Índice de Información Clasificada y Reservada, Esquema de Publicación, Registro de Activos de Información).</t>
  </si>
  <si>
    <t>Actualizar la sección de información para niños, niñas y adolescentes en el botón de transparencia y acceso a la información pública.</t>
  </si>
  <si>
    <t>Actualizar  información sobre evaluación de desempeño en el botón de transparencia y acceso a la información pública.</t>
  </si>
  <si>
    <t>Actualizar información sobre acuerdos de gestión de gerentes públicos y/o directivos en el botón de transparencia y acceso a la información pública.</t>
  </si>
  <si>
    <t>Actualizar y publicar el inventario de trámites y servicios.</t>
  </si>
  <si>
    <t>Usar como insumo los temas más recurrentes de la ciudadanía en las PQRS recibidas, para la actualización de la sección de preguntas frecuentes.</t>
  </si>
  <si>
    <t>Incorporar estrategias de posicionamiento de los canales de atención incluyendo el canal de denuncias de posibles actos de corrupción para lograr un acceso efectivo hacia la entidad.</t>
  </si>
  <si>
    <t>Realizar capacitaciones internas sobre los instrumentos archivísticos: tablas de retención documental, registro de activos, índice de información clasificada y reservada y esquema de publicación.</t>
  </si>
  <si>
    <t>Actualizar la información  de la página web para comunidades no hablantes del castellano.</t>
  </si>
  <si>
    <t>Sensibilizar a los gestores de integridad sobre la importancia de la implementación del Código de Integridad en el distrito, su rol de multiplicadores en la entidad.</t>
  </si>
  <si>
    <t>Realizar primera reunión con los gestores de integridad para socializar los objetivos, el plan de trabajo de integridad, la revisión de la propuesta de incorporar un nuevo valor y las necesidades de la mesa técnica de integridad.</t>
  </si>
  <si>
    <t>Elaborar documento con análisis de los resultados de la encuesta aplicada sobre el nivel de apropiación del código de integridad y sobre los resultados de su implementación en vigencias anteriores.</t>
  </si>
  <si>
    <t>Realizar capacitaciones lúdicas para fortalecer los conocimientos de los gestores de integridad.</t>
  </si>
  <si>
    <t>Reconocer a los ganadores de las actividades ejecutadas en el marco del código de integridad y a los gestores de integridad.</t>
  </si>
  <si>
    <t>Divulgar los resultados de las mediciones realizadas en la vigencia anterior para retroalimentación a los actores.</t>
  </si>
  <si>
    <t>Desarrollar procedimiento de la gestión de los conflictos de intereses en la entidad.</t>
  </si>
  <si>
    <t>Desarrollar acto administrativo de lineamientos antisoborno.</t>
  </si>
  <si>
    <t>Revisar y actualizar el Plan de Participación Ciudadana de la SDSCJ 2021.</t>
  </si>
  <si>
    <t>Mantener actualizada la sección de instancias de coordinación con el resumen de las decisiones relevantes que se tomen en el marco de dichas instancias, con el objetivo de facilitar el seguimiento y control social, de acuerdo con lo establecido en la Resolución 753 de 2020 de la Secretaría General y usando los formatos de los anexos establecidos.</t>
  </si>
  <si>
    <t>3 jornadas de capacitación en transparencia y participación ciudadana realizadas</t>
  </si>
  <si>
    <t>Número de jornadas de capacitación realizadas</t>
  </si>
  <si>
    <t>Humanos
Tecnológicos
Financieros (Rubros de capacitación-funcionamiento)</t>
  </si>
  <si>
    <t>5 jornadas de capacitación en temáticas relacionadas en servicio al ciudadano realizadas</t>
  </si>
  <si>
    <t>50% de contratistas que recibieron capacitación en el módulo de atención al ciudadano</t>
  </si>
  <si>
    <t xml:space="preserve">Contratistas de la SDSCJ que realizan actividades de atención al ciudadano, capacitados en el módulo de Atención al Ciudadano, a través del campus virtual </t>
  </si>
  <si>
    <t>Dos (2) publicaciones realizadas sobre acuerdos de gestión de gerentes públicos y/o directivos en el botón de transparencia y acceso a la información pública (Concertación Acuerdos de Gestión directivos y seguimiento)</t>
  </si>
  <si>
    <t>Una (1) audiencia pública de rendición de cuentas Sector Seguridad, Convivencia y Justicia realizada</t>
  </si>
  <si>
    <t>1.12</t>
  </si>
  <si>
    <t>Divulgar los contenidos del Código Nacional de Seguridad y Convivencia Ciudadana, por medio de diferentes espacios   (virtuales y/o presenciales) y con enfoques específicos de acuerdo a la población a sensibilizar.</t>
  </si>
  <si>
    <t>Número de actividades de divulgación realizadas</t>
  </si>
  <si>
    <t>Una (1) actualización de la sección de preguntas frecuentes en el botón de transparencia del sitio web</t>
  </si>
  <si>
    <t>Doce (12) Actividades de divulgación del código enfocadas a la prevención de comportamientos contrarios a la convivencia, incluyendo Facebook LIVE de divulgación del código y su implementación en Bogotá, realizadas</t>
  </si>
  <si>
    <t>Plan Anticorrupción y de Atención al Ciudadano
2021</t>
  </si>
  <si>
    <t>Sección de instancias de coordinación actualizada para cada período trimestral</t>
  </si>
  <si>
    <t>Subsecretaría de Acceso a la Justicia
Oficina Centro de Comando, Control, Comunicaciones y Cómputo (C4)
Cárcel Distrital
Oficina de Planeación</t>
  </si>
  <si>
    <t>Subsecretaría de Acceso a la Justicia
Oficina Centro de Comando, Control, Comunicaciones y Cómputo (C4)
Cárcel Distrital</t>
  </si>
  <si>
    <t>4 actualizaciones del micrositio de rendición de cuentas realizadas en los respectivos períodos trimestrales, conforme se desarrollan los espacios de diálogo ciudadano</t>
  </si>
  <si>
    <t xml:space="preserve">Número de revisiones y/o publicaciones de convocatorias realizadas </t>
  </si>
  <si>
    <t>(30 de Abril de 2021)
(31 de Agosto de 2021)
(31 de Diciembre de 2021)</t>
  </si>
  <si>
    <t>Primera mesa técnica:
(30 de Abril de 2021)
Segunda mesa técnica:
(31 de Agosto de 2021)
Tercera mesa técnica
(31 de Diciembre de 2021)</t>
  </si>
  <si>
    <t>Primer Informe: 
(30 de abril de 2021) 
Segundo Informe: 
(31 de Agosto de 2021)
Tercer Informe:
(31 de Diciembre de 2021)</t>
  </si>
  <si>
    <t>Primer reporte:
(30 de Abril de 2021)
Segundo reporte:
(31 de Agosto de 2021)
Tercer reporte:
(31 de Diciembre de 2021)</t>
  </si>
  <si>
    <t>(30 de Abril de 2021) 
(30 de Julio de 2021)
(29 de Octubre 2021)
(31 de Diciembre de 2021)</t>
  </si>
  <si>
    <t>Una (1) socialización realizada con los Procesos, de la “Ruta metodológica para Ia implementación del SARLAFT en las entidades distritales"</t>
  </si>
  <si>
    <t xml:space="preserve">*Una (1) matriz de riesgos actualizada
*Una (1) matriz de riesgos socializada </t>
  </si>
  <si>
    <t xml:space="preserve">Una (1) socialización realizada </t>
  </si>
  <si>
    <t>Una (1) audiencia pública de rendición de cuentas realizada</t>
  </si>
  <si>
    <t xml:space="preserve">Una (1) matriz de riesgos de corrupción publicada </t>
  </si>
  <si>
    <t>Un (1) memorando realizado y socializado del equipo conformado</t>
  </si>
  <si>
    <t>Una (1) encuesta de consulta ciudadana aplicada a través de medios digitales (redes sociales, correo electrónico,  chats)</t>
  </si>
  <si>
    <t xml:space="preserve">Una (1) matriz de riesgos de corrupción y actualizada y socializada </t>
  </si>
  <si>
    <t>1.13</t>
  </si>
  <si>
    <t>1.14</t>
  </si>
  <si>
    <t/>
  </si>
  <si>
    <t>Nombre de la entidad:</t>
  </si>
  <si>
    <t>SECRETARÍA DISTRITAL DE SEGURIDAD, CONVIVENCIA Y JUSTICIA</t>
  </si>
  <si>
    <t>Orden:</t>
  </si>
  <si>
    <t>Territorial</t>
  </si>
  <si>
    <t>Sector administrativo:</t>
  </si>
  <si>
    <t>null</t>
  </si>
  <si>
    <t>Año vigencia:</t>
  </si>
  <si>
    <t>2021</t>
  </si>
  <si>
    <t>Departamento:</t>
  </si>
  <si>
    <t>Bogotá D.C</t>
  </si>
  <si>
    <t>Municipio:</t>
  </si>
  <si>
    <t>BOGOTÁ</t>
  </si>
  <si>
    <t>DATOS TRÁMITES A RACIONALIZAR</t>
  </si>
  <si>
    <t>ACCIONES DE RACIONALIZACIÓN A DESARROLLAR</t>
  </si>
  <si>
    <t>PLAN DE EJECUCIÓN</t>
  </si>
  <si>
    <t>Tipo</t>
  </si>
  <si>
    <t>Número</t>
  </si>
  <si>
    <t>Nombre</t>
  </si>
  <si>
    <t>Estado</t>
  </si>
  <si>
    <t>Situación actual</t>
  </si>
  <si>
    <t>Mejora a implementar</t>
  </si>
  <si>
    <t>Beneficio al ciudadano y/o entidad</t>
  </si>
  <si>
    <t>Tipo racionalización</t>
  </si>
  <si>
    <t>Acciones racionalización</t>
  </si>
  <si>
    <t>Fecha inicio</t>
  </si>
  <si>
    <t>Fecha final racionalización</t>
  </si>
  <si>
    <t>Fecha final implementación</t>
  </si>
  <si>
    <t>Responsable</t>
  </si>
  <si>
    <t>Justificación</t>
  </si>
  <si>
    <t>Único</t>
  </si>
  <si>
    <t>Autorización para ingreso como visitante a la  Carcel Distrital de Varones y Anexo de Mujeres.</t>
  </si>
  <si>
    <t>Inscrito</t>
  </si>
  <si>
    <t>Actualmente la Cárcel Distrital de Varones y Anexo de Mujeres presta de manera presencial el proceso para obtener la autorización para el ingreso de visitantes (amigos y familiares) de las personas privadas de la libertad - PPL.</t>
  </si>
  <si>
    <t xml:space="preserve">Uso de las tecnologías de la información para el registro y la autorización del ingreso como visitante (amigos y familiares) de las personas privadas de la libertad - PPL </t>
  </si>
  <si>
    <t>*Evita el traslado del ciudadano a las instalaciones lo cual le ahorra tiempo y costos en su desplazamiento.
*Mayor agilidad y facilidad en el acceso del trámite para los visitantes (amigos y Familiares) de las personas privadas de la libertad - PPL.
*Eliminación de filas.
*Mejora en el entorno exterior de la Cárcel Distrital.</t>
  </si>
  <si>
    <t>Tecnologica</t>
  </si>
  <si>
    <t>Respuesta y/o notificación electrónica</t>
  </si>
  <si>
    <t>01/02/2021</t>
  </si>
  <si>
    <t>30/04/2021</t>
  </si>
  <si>
    <t xml:space="preserve"> </t>
  </si>
  <si>
    <t>Dirección de tecnologías y Sistemas de la Información / Dirección de la Cárcel Distrital / Oficina Asesora de Planeación.</t>
  </si>
  <si>
    <t>Realizar audiencia pública de rendición de cuentas sector Seguridad, Convivencia y Justicia donde se den a conocer los logros y avances de la gestión de la entidad.</t>
  </si>
  <si>
    <t>Tecnológica</t>
  </si>
  <si>
    <t xml:space="preserve">Elaborar y publicar informes de gestión de la entidad, en lenguaje claro y comprensible. </t>
  </si>
  <si>
    <t>Socializar al equipo líder de rendición de cuentas, los lineamientos distritales (protocolo rendición de cuentas y MURC) para el adecuado desarrollo de los espacios de diálogo ciudadano.</t>
  </si>
  <si>
    <t>Número socializaciones realizadas al equipo líder de rendición de cuentas por período</t>
  </si>
  <si>
    <t xml:space="preserve">Documento de lineamientos para traducir la información pública que solicita un grupo étnico a su respectiva lengua elaborado y aprobado </t>
  </si>
  <si>
    <t>Una (1) actualización y socialización de documento</t>
  </si>
  <si>
    <t>Número de socializaciones realizadas</t>
  </si>
  <si>
    <t xml:space="preserve">Revisión y/o publicación cuatrimestral de convocatorias dirigidas a la ciudadanía en el botón de transparencia y acceso a la información pública </t>
  </si>
  <si>
    <t>Revisar el servicio del Código Nacional de Seguridad y Convivencia Ciudadana que brinda la SDSCJ, para definir el registro en el Sistema Único de Información de Trámites de la Función Pública.</t>
  </si>
  <si>
    <t>Una (1) Remisión del Servicio del Código Nacional de Seguridad y Convivencia Ciudadana a la Función Pública para su revisión</t>
  </si>
  <si>
    <t>Un (1) documento enviado a la Función Pública, de los servicios de la entidad para la inscripción en el SUIT</t>
  </si>
  <si>
    <t>Una (1) remisión efectuada</t>
  </si>
  <si>
    <t>Convocar activamente a la ciudadania  y grupos de interés  para la participación en los espacios de diálogo ciudadano, en el marco de la rendición de cuentas.</t>
  </si>
  <si>
    <t>COMPONENTE 1. GESTIÓN DEL RIESGO DE CORRUPCIÓN – MAPA DE RIESGOS DE CORRUPCIÓN</t>
  </si>
  <si>
    <t xml:space="preserve">Ponderación del Plan de Acción </t>
  </si>
  <si>
    <t>Enero</t>
  </si>
  <si>
    <t>Febrero</t>
  </si>
  <si>
    <t>Marzo</t>
  </si>
  <si>
    <t>Abril</t>
  </si>
  <si>
    <t>Mayo</t>
  </si>
  <si>
    <t>Junio</t>
  </si>
  <si>
    <t>Julio</t>
  </si>
  <si>
    <t>Agosto</t>
  </si>
  <si>
    <t>Septiembre</t>
  </si>
  <si>
    <t xml:space="preserve">Octubre </t>
  </si>
  <si>
    <t xml:space="preserve">Noviembre </t>
  </si>
  <si>
    <t xml:space="preserve">Diciembre </t>
  </si>
  <si>
    <t xml:space="preserve">TOTAL </t>
  </si>
  <si>
    <t xml:space="preserve">Avance Anual </t>
  </si>
  <si>
    <t>Prog</t>
  </si>
  <si>
    <t>Eject</t>
  </si>
  <si>
    <t>%Ejec</t>
  </si>
  <si>
    <t>Enero (2022)</t>
  </si>
  <si>
    <t>Componente</t>
  </si>
  <si>
    <t>Valor Programado</t>
  </si>
  <si>
    <t>Valor Ejecutado</t>
  </si>
  <si>
    <t>1.Gestión del Riesgo</t>
  </si>
  <si>
    <t>2.Racionalización de Trámites</t>
  </si>
  <si>
    <t>3.Rendición de Cuentas</t>
  </si>
  <si>
    <t>4.Atención al Ciudadano</t>
  </si>
  <si>
    <t>5.Transparencia</t>
  </si>
  <si>
    <t>6. Iniciativas Adicionales</t>
  </si>
  <si>
    <t>Realizar campañas internas para promover Ia actualización de los instrumentos archivísticos: Tablas de retención documental (registro de activos, índice de información clasificada y reservada y esquema de publicación).</t>
  </si>
  <si>
    <t>Adelantar acciones para  dar cumplimiento a lo establecido en la Resolución 1519 del 2020 "por la cual se definen los estándares y directrices para publicar la información señalada en la Ley 1712 del 2014 y se definen los requisitos materia de acceso a la información pública, accesibilidad web, seguridad digital, y datos abiertos”.</t>
  </si>
  <si>
    <t>El 15 de enero se realizó revisión del botón de transparencia y acceso a la información pública en el sitio web de la SDSCJ: https://scj.gov.co/es, utilizando la Guía Matriz de Cumplimiento Ley 1712 de 2014, Decreto 103 de 2015, compilado en el Decreto 1081 de 2015 y Resolución MinTIC 3564 de 2015, lo que dio como resultado avance del 97% en la actualización de los ítems requeridos por la ley de transparencia. Se recordó a través de correos electrónicos a las áreas responsables, la actualización de las secciones que se requerían a la fecha.  
Los ítems que no se encontraban actualizados a la fecha fueron: 
Seguimiento Plan Operativo Anual con corte a 31 de diciembre de 2020. 
Informe judicial con corte a 31 de diciembre de 2020. 
Publicación de la ejecución de contratos en el SECOP II. .
Seguimiento OAP:  Se evidencia seguimiento y monitoreo al link de transparencia, mediante el formato en Excel y correo electrónicos enviados.</t>
  </si>
  <si>
    <t>El 15 de febrero se desarrolló la socialización de lineamientos para el monitorio y seguimiento al Plan Anticorrupción y de Atención al Ciudadano y definición de compromisos para rendición de cuentas primer trimestre.
 Seguimiento OAP: Se evidencia lista de asistencias y presentación con los temas asociados al PAAC y RC</t>
  </si>
  <si>
    <t>Durante el primer bimestre del año, La Dirección de Recursos Físicos y Gestión Documental con el acompañamiento de la Oficina Asesora de Comunicaciones, llevaron a cabo los boletines 130 y 132, socializados mediante correo institucional, con el fin de promover Ia actualización de los instrumentos archivísticos: Tablas de retención documental (registro de activos, índice de información clasificada y reservada y esquema de publicación).
Como evidencia del avance, se adjunta soporte de la publicación de los instrumentos archivísticos mediante boletín 130 y 132.
Seguimiento OAP: Se evidencia la socialización del tiempo mínimo de actualización de los activos de información.</t>
  </si>
  <si>
    <t>2.5</t>
  </si>
  <si>
    <t>2.6</t>
  </si>
  <si>
    <t xml:space="preserve">Disponer de una línea gratuita de atención al ciudadano que sea de fácil recordación tipo 018000 o con números que se repitan. </t>
  </si>
  <si>
    <t xml:space="preserve">1 Línea gratuita de atención al ciudadano </t>
  </si>
  <si>
    <t>Línea gratuita de atención al ciudadano implementada</t>
  </si>
  <si>
    <t>Dirección de Tecnologías y  Sistemas de la Información.</t>
  </si>
  <si>
    <t>Realizar la gestión para establecer la medición de la atención del canal telefónico de atención a ciudadanos, con el operador del servicio en la Entidad.</t>
  </si>
  <si>
    <t xml:space="preserve">Extensiones telefónicas de atención a ciudadanos con medición de tiempos de atención. </t>
  </si>
  <si>
    <t>Extensiones telefónicas de atención a ciudadanos con medición de tiempos de atención implementada.</t>
  </si>
  <si>
    <t>Establecer e implementar una estrategia de capacitación y sensibilización que refuerce el sentido de pertenencia y la apropiación de la importancia de servir a los ciudadanos y garantice la cualificación de los servidores que se encuentran de cara al ciudadano.</t>
  </si>
  <si>
    <t>1 Estrategia de capacitación y sensibilización .</t>
  </si>
  <si>
    <t>Estrategia de capacitación y sensibilización diseñada e implementada.</t>
  </si>
  <si>
    <t xml:space="preserve">Dirección de Gestión Humana
</t>
  </si>
  <si>
    <t>Oficina Asesora de Comunicaciones
Subsecretaria de Gestión Institucional – Atención y Servicio al Ciudadano.</t>
  </si>
  <si>
    <t xml:space="preserve">1 SEGUIMIENTO 
OFICINA DE CONTROL INTERNO </t>
  </si>
  <si>
    <t xml:space="preserve">Actividades ejecutadas </t>
  </si>
  <si>
    <t xml:space="preserve">SEGUIMIENTO
REPORTE DE AVANCES (LIDERES DE PROCESO-OAP) </t>
  </si>
  <si>
    <t>Actividad cumplida</t>
  </si>
  <si>
    <t>El informe de evaluación del periodo 2020-2021 se consignó en un archivo de Power Point con los resultados obtenidos. Actualmente, se encuentra en el cierre de periodo de evaluación esperando la respuesta de unos casos de soporte técnico de la CNSC. Una vez esto se resuelva, se actualizará el informe en el botón de transparencia.
Seguimiento OAP:  Se presenta avance en la gestión de la actividad.</t>
  </si>
  <si>
    <t>Durante el periodo enero - abril de 2021  se han realizado los informes de gestión de PQRS de los meses de enero a marzo 2021; los cuales han sido publicados a en la página web  en la siguiente url https://scj.gov.co/es/transparencia/instrumentos-gestion-informacion-publica/Informe-pqr-denuncias-solicitudes</t>
  </si>
  <si>
    <t>Corte febrero</t>
  </si>
  <si>
    <t>Corte abril</t>
  </si>
  <si>
    <t>Actividad programada para el tercer cuatrimestre de 2021. No se recibe reporte de avance.</t>
  </si>
  <si>
    <t>Se verifican  soportes de las búsquedas y verificaciones de la vigencia, de la guía de administración de riesgos emitida por el DAFP, correspondiente a los meses enero - abril de 2021.</t>
  </si>
  <si>
    <t>Se verifican  soportes de las  mesas de trabajo realizadas con los procesos, para la revisión  y actualización de  la matriz de riesgos de corrupción. Se valida la publicación de la matriz de riesgos de corrupción actualizada:
https://scj.gov.co/es/transparencia/planeacion/pol%C3%ADticas-lineamientos-y-manuales/matriz-general-riesgos-corrupcion-sdscj-2</t>
  </si>
  <si>
    <t>Se verifican  soportes de las  mesas de trabajo realizadas con los procesos, en las cuales se socializaron y analizaron los aportes ciudadanos recibidos. Se valida la publicación de la matriz de riesgos de corrupción actualizada:
https://scj.gov.co/es/transparencia/planeacion/pol%C3%ADticas-lineamientos-y-manuales/matriz-general-riesgos-corrupcion-sdscj-2</t>
  </si>
  <si>
    <t>Se verifica  archivo en Excel con el resumen de los aportes ciudadanos recibidos.
Se valida  la publicación para la participación ciudadana en la cual se socializo el mapa de riesgos de corrupción:
https://scj.gov.co/es/noticias/participa-la-construcci%C3%B3n-nuestro-plan-anticorrupci%C3%B3n-y-atenci%C3%B3n-al-ciudadano-2021</t>
  </si>
  <si>
    <t>Actividad programada para el segundo cuatrimestre de 2021. No se recibe reporte de avance.</t>
  </si>
  <si>
    <t>Actividad programada para el segundo cuatrimestre de 2021. Se reporta avance con corte a abril, notificación y solicitud de información realizada, según  memorando número 20211300133753</t>
  </si>
  <si>
    <t>MONITOREO</t>
  </si>
  <si>
    <t>SEGUIMIENTO Y EVALUACIÓN</t>
  </si>
  <si>
    <t>Monitoreo jefe planeación</t>
  </si>
  <si>
    <t xml:space="preserve"> Valor ejecutado (%)</t>
  </si>
  <si>
    <t>Observaciones/Recomendaciones</t>
  </si>
  <si>
    <t>Seguimiento jefe control interno</t>
  </si>
  <si>
    <t>64529</t>
  </si>
  <si>
    <t>Sí</t>
  </si>
  <si>
    <t>La Oficina Asesora de Planeación realizó el monitoreo de la estrategia de racionalización de trámites y se evidenció el cumplimiento de las acciones. Sin embargo, es importante revisar y actualizar el trámite según condiciones externas que se presenten o afecten la prestación de este servicio.</t>
  </si>
  <si>
    <t>Respondió</t>
  </si>
  <si>
    <t>Pregunta</t>
  </si>
  <si>
    <t>Observación</t>
  </si>
  <si>
    <t>1. ¿Cuenta con el plan de trabajo para implementar la propuesta de mejora del trámite?</t>
  </si>
  <si>
    <t>Se verificó que, en el plan de trabajo sistemas de información en la parte "Servicios Digitales Ciudadanos" se planificaron las etapas relacionadas con la planeación, análisis, construcción, pruebas y puesta en funcionamiento, del servicio de registro y la autorización del ingreso como visitante (amigos y familiares) de las personas privadas de la libertad - PPL.</t>
  </si>
  <si>
    <t>2. ¿Se implementó la mejora del trámite en la entidad?</t>
  </si>
  <si>
    <t>Se validó que esta en funcionamiento, la mejora del servicio de registro y la autorización del ingreso como visitante (amigos y familiares) de las personas privadas de la libertad - PPL.</t>
  </si>
  <si>
    <t>3. ¿Se actualizó el trámite en el SUIT incluyendo la mejora?</t>
  </si>
  <si>
    <t>Se realizó la verificación de la actualización del tramite, en el visor de tramites del SUIT</t>
  </si>
  <si>
    <t>4. ¿Se ha realizado la socialización de la mejora tanto en la entidad como con los usuarios?</t>
  </si>
  <si>
    <t>Se verificó la socialización de la mejora, a través de la entrega de un folleto informativo a los funcionarios y a los usuarios. Se recomienda continuar el proceso de socialización, a través de otros medios que permitan dar a conocer la mejora de manera masiva.</t>
  </si>
  <si>
    <t>5. ¿El usuario está recibiendo los beneficios de la mejora del trámite?</t>
  </si>
  <si>
    <t>Se verificó que la funcionalidad ya está en operación.</t>
  </si>
  <si>
    <t>6. ¿La entidad ya cuenta con mecanismos para medir los beneficios que recibirá el usuario por la mejora del trámite?</t>
  </si>
  <si>
    <t>Se observo que, ya se cuenta con el mecanismo para medir los beneficios de la mejora del servicio de registro y la autorización del ingreso como visitante (amigos y familiares) de las personas privadas de la libertad - PPL.</t>
  </si>
  <si>
    <t>Se Verificó memorando número 20211100070713, el  cual  se definió el equipo encargado de  liderar la rendición de cuentas de la SDSCJ para la vigencia 2021.Tambien se observo el documento de estrategia de rendición de cuentas 2021.</t>
  </si>
  <si>
    <t>Elaborar y divulgar piezas comunicacionales para la ciudadanía en lenguaje comprensible sobre información de los avances y logros de la entidad, previo a los espacios de rendición de cuentas. (Presentaciones, comunicados de prensa, carteleras, piezas gráficas para redes sociales y otros medios).</t>
  </si>
  <si>
    <t>Se validó la publicación de 24 videos durante los meses febrero a abril de 2021 
https://scj.gov.co/es/prensa/galeria-videos.
Se verificaron 16 comunicados de prensa emitidos durante enero a abril de 2021, se observaron soportes de 14 temas divulgados en redes sociales durante los meses enero a marzo de 2021.</t>
  </si>
  <si>
    <t>Se verificó la actualización del micrositio de rendición de cuentas, realizada en el mes de marzo de 2021 :
https://scj.gov.co/sites/default/files/control/Informe%20de%20Rendici%C3%B3n%20de%20Cuentas%202020_0.pdf
https://scj.gov.co/sites/default/files/documentos_rendicion_cuentas/156940613_5182644165141446_6827643912069818106_n-2_0.jpg
https://scj.gov.co/sites/default/files/documentos_rendicion_cuentas/156940613_5182644165141446_6827643912069818106_n-2_1.jpg</t>
  </si>
  <si>
    <t xml:space="preserve">Se evidencio documento de sistematización del diálogo ciudadano realizado el día 10 de marzo de 2021.:
https://scj.gov.co/sites/default/files/control/Sistematizacion%20dialogos%20ciudadanos%20marzo%202021.pdf
</t>
  </si>
  <si>
    <t>Se evidencio documento de sistematización de diálogo ciudadano realizado el día 12 de marzo de 2021.
https://scj.gov.co/sites/default/files/control/Sistematizacion%20dialogos%20ciudadanos%20marzo%202021.pdf</t>
  </si>
  <si>
    <t>Se verificó presentación y listado de asistencia de  la socialización de lineamientos de rendición de cuentas, realizada el día 15 de febrero de 2021 .También se observaron soportes de jornadas de socialización de lineamientos para los diálogos ciudadanos.</t>
  </si>
  <si>
    <t>Encuestas de satisfacción ciudadana aplicadas a los asistentes de los espacios de diálogo ciudadano en el marco de la rendición de cuentas</t>
  </si>
  <si>
    <t xml:space="preserve">Se validó la elaboración y publicación del documento de sistematización de diálogos ciudadanos realizados los días 10 y 12  de marzo de 2021:
https://scj.gov.co/sites/default/files/control/Sistematizacion%20dialogos%20ciudadanos%20marzo%202021.pdf
</t>
  </si>
  <si>
    <t>Se evidencia correo electrónico mediante el cual se realizó la socialización a las dependencias,  del documento de sistematización de los Diálogos Ciudadanos de la SDSCJ Marzo-2021</t>
  </si>
  <si>
    <t>Se observo documento de puntos de atención en Casa de Justicia y matriz de criterios de espacio idóneo. Se recomienda atender la sugerencia emitida por parte de la Oficina Asesore de Planeación frente a la mejora de los espacios.</t>
  </si>
  <si>
    <t xml:space="preserve">Se evidencio el reporte de  la prestación del servicio de lenguaje de señas durante el periodo enero a abril de 2021. </t>
  </si>
  <si>
    <t>Actividad programada para segundo y tercer cuatrimestre de 2021. No se recibe reporte de avance.</t>
  </si>
  <si>
    <t>Se evidencio socialización del Instructivo Canales de Atención PQRS Ciudadanas I-AS-2,  socialización de la actualización del procedimiento de Gestión de Peticiones, Quejas, Reclamos y Sugerencias,  y socialización de documentos del proceso de atención al ciudadano, realizadas mediante correo electrónico,</t>
  </si>
  <si>
    <t>Se evidenciaron soportes de socialización y sensibilización sobre el nuevo Instructivo de buzones realizada el día  27 de Abril y socialización del "Manual y protocolos de atención al ciudadano", realizada el día 21 de enero de 2021.</t>
  </si>
  <si>
    <t>Actividad programada para segundo cuatrimestre de 2021. No se recibe reporte de avance.</t>
  </si>
  <si>
    <t>Se verificaron soportes de  la actualización de 4 datos abiertos durante los meses febrero, marzo y abril de 2020.
Se validó la ultima actualización publicada:
https://datosabiertos.bogota.gov.co/dataset?groups=seguridad-y-defensa</t>
  </si>
  <si>
    <t>Se evidencia  la identificación de una convocatoria a realizar,  se verifican soportes del tramite de  documento  borrador de decreto para el proceso de elección de jueces de paz.</t>
  </si>
  <si>
    <t>Se verifica memorando número 20214200092883 del 16 de marzo de 2021, mediante el cual  socializó la Circular 007 del 11 de marzo de 2021  y el Instructivo Supervisores de Contrato I-JC-3, versión 01.</t>
  </si>
  <si>
    <t>Se evidencio documento preliminar de resultados de evaluación de desempeño​ del periodo de 1 de Febrero de 2020 al 31 de Enero de 2021​</t>
  </si>
  <si>
    <t>Se observo circular 008 del 26 de marzo de 2021, mediante la cual se socializaron directrices de concertación, formalización y evaluación de los Acuerdos de Gestión.</t>
  </si>
  <si>
    <t>Se evidencian  actas  de la vigencia 2021 de las sesiones de la Comisión  Distrital  de Seguridad , Comodidad y  Convivencia en el Fútbol de  Bogotá  CDSCCFB. Se validó la publicación en la pagina  web en el espacio de instancias de coordinación y no se evidencia la actualización correspondiente al primer trimestre</t>
  </si>
  <si>
    <t>Se evidencian listas de asistencia  y soportes de las actividades de divulgación, realizadas los días 9 de marzo y 26 de abril de 2021.</t>
  </si>
  <si>
    <t>Se observo pieza comunicativa socializando el nuevo punto de atención presencial de la sede central SDSCJ, soporte de reunión realizada el día 27 de Abril de 2021. Se recomienda tener en cuenta la sugerencia de la Oficina Asesora de Planeación, frente a la pertinencia de las evidencias.</t>
  </si>
  <si>
    <t>Se verifico remisión al Departamento Administrativo de la Función Pública, según correo electrónico de fecha 24 de febrero de 2020 con asunto: Procedimiento de medidas correctivas SDSCJ para la revisión e identificación de trámites.</t>
  </si>
  <si>
    <t>Se verifican matrices de las actividades de monitoreo realizadas los meses de enero y marzo de 2021, correos electrónicos remitidos a los responsables de publicación de la información.</t>
  </si>
  <si>
    <t>Se validó la publicación de los informes de PQRS, correspondientes a los meses enero a marzo de 2021.
https://scj.gov.co/sites/default/files/instrumentos_gestion_informacion/Informe%20Mensual%20de%20Gestion%20de%20PQRS_%20Enero%202021.pdf
https://scj.gov.co/sites/default/files/instrumentos_gestion_informacion/Informe%20mensual%20de%20Gesti%C3%B3n%20de%20PQRS_Febrero_0.pdf
https://scj.gov.co/sites/default/files/instrumentos_gestion_informacion/Informe%20mensual%20de%20Gestion%20de%20Peticiones%20Marzo%202021%20def.pdf</t>
  </si>
  <si>
    <t xml:space="preserve">Se evidencio memorando número  20211300127113 y se validó la publicación del informe de seguimiento a la Ley 1712 de 2014 de Transparencia y del Derecho de Acceso a la Información Pública Nacional
https://scj.gov.co/sites/default/files/control/Informe%20Ley%201712%20marzo%202021.pdf
</t>
  </si>
  <si>
    <t>% Avance componente 4</t>
  </si>
  <si>
    <t>Se verificó acta de reunión y presentación, realizada el día 24 de febrero de 2021 , en la cual se socializó el plan de trabajo 2021  a los gestores de integridad.</t>
  </si>
  <si>
    <t>Se evidencia propuesta  para cinco publicaciones de los valores.</t>
  </si>
  <si>
    <t xml:space="preserve"> Ejecutado </t>
  </si>
  <si>
    <t xml:space="preserve"> Avance componente 1</t>
  </si>
  <si>
    <t>Avance componente 2</t>
  </si>
  <si>
    <t xml:space="preserve"> Avance componente 3</t>
  </si>
  <si>
    <t xml:space="preserve"> Avance componente 5</t>
  </si>
  <si>
    <t>Avance componente 6</t>
  </si>
  <si>
    <t xml:space="preserve"> Avance del plan </t>
  </si>
  <si>
    <t xml:space="preserve"> Avance Anual
(ponderación)</t>
  </si>
  <si>
    <t xml:space="preserve">Zona de cumplimiento </t>
  </si>
  <si>
    <t xml:space="preserve"># actividades </t>
  </si>
  <si>
    <t>Zona baja (0-59%)</t>
  </si>
  <si>
    <t>Zona media  (60 - 79%)</t>
  </si>
  <si>
    <t>Zona alta (80 - 100%)</t>
  </si>
  <si>
    <r>
      <t xml:space="preserve">Subcomponente 1
</t>
    </r>
    <r>
      <rPr>
        <sz val="11"/>
        <color theme="1"/>
        <rFont val="Calibri"/>
        <family val="2"/>
        <scheme val="minor"/>
      </rPr>
      <t>Política de Administración de Riesgos</t>
    </r>
  </si>
  <si>
    <r>
      <t xml:space="preserve">Se verifica en la pagina web, no se evidencian nuevas versiones de la Guia
</t>
    </r>
    <r>
      <rPr>
        <b/>
        <sz val="11"/>
        <color theme="1"/>
        <rFont val="Calibri"/>
        <family val="2"/>
        <scheme val="minor"/>
      </rPr>
      <t xml:space="preserve">Seguimiento OAP: </t>
    </r>
    <r>
      <rPr>
        <sz val="11"/>
        <color theme="1"/>
        <rFont val="Calibri"/>
        <family val="2"/>
        <scheme val="minor"/>
      </rPr>
      <t xml:space="preserve"> Se evidencia pantallazo de la búsqueda y verificación de la vigencia de la guia de administración de riesgos emitida por el DAFP.</t>
    </r>
  </si>
  <si>
    <r>
      <t xml:space="preserve">Subcomponente 2
</t>
    </r>
    <r>
      <rPr>
        <sz val="11"/>
        <color theme="1"/>
        <rFont val="Calibri"/>
        <family val="2"/>
        <scheme val="minor"/>
      </rPr>
      <t>Construcción del Mapa de Riesgos de Corrupción</t>
    </r>
  </si>
  <si>
    <r>
      <t xml:space="preserve">Se actualizo la Matriz en la pagina web y se cargo en el mes de Enero.
</t>
    </r>
    <r>
      <rPr>
        <b/>
        <sz val="11"/>
        <color theme="1"/>
        <rFont val="Calibri"/>
        <family val="2"/>
        <scheme val="minor"/>
      </rPr>
      <t>Seguimiento OAP:</t>
    </r>
    <r>
      <rPr>
        <sz val="11"/>
        <color theme="1"/>
        <rFont val="Calibri"/>
        <family val="2"/>
        <scheme val="minor"/>
      </rPr>
      <t xml:space="preserve">  Se realiza verificación del cargue de la matriz de riesgos en la pagina de el entidad, encontrado la matriz en el link de transparencia. Así mismo se evidencian las mesas de trabajo en la que se realizo la respectiva actualización de la matriz.</t>
    </r>
  </si>
  <si>
    <r>
      <t xml:space="preserve">Subcomponente 3
</t>
    </r>
    <r>
      <rPr>
        <sz val="11"/>
        <color theme="1"/>
        <rFont val="Calibri"/>
        <family val="2"/>
        <scheme val="minor"/>
      </rPr>
      <t>Consulta y divulgación</t>
    </r>
  </si>
  <si>
    <r>
      <t xml:space="preserve">Se actualizo la Matriz en la pagina web y se cargo en el mes de Enero.
</t>
    </r>
    <r>
      <rPr>
        <b/>
        <sz val="11"/>
        <color theme="1"/>
        <rFont val="Calibri"/>
        <family val="2"/>
        <scheme val="minor"/>
      </rPr>
      <t xml:space="preserve">Seguimiento OAP: </t>
    </r>
    <r>
      <rPr>
        <sz val="11"/>
        <color theme="1"/>
        <rFont val="Calibri"/>
        <family val="2"/>
        <scheme val="minor"/>
      </rPr>
      <t xml:space="preserve"> Se realiza verificación del cargue de la matriz de riesgos en la pagina de el entidad, encontrado la matriz en el link de transparencia. </t>
    </r>
  </si>
  <si>
    <r>
      <rPr>
        <sz val="11"/>
        <color theme="1"/>
        <rFont val="Calibri"/>
        <family val="2"/>
        <scheme val="minor"/>
      </rPr>
      <t>Se actualizo la Matriz en la pagina web y se cargo en el mes de Enero.</t>
    </r>
    <r>
      <rPr>
        <b/>
        <sz val="11"/>
        <color theme="1"/>
        <rFont val="Calibri"/>
        <family val="2"/>
        <scheme val="minor"/>
      </rPr>
      <t xml:space="preserve">
Seguimiento OAP: </t>
    </r>
    <r>
      <rPr>
        <sz val="11"/>
        <color theme="1"/>
        <rFont val="Calibri"/>
        <family val="2"/>
        <scheme val="minor"/>
      </rPr>
      <t>Se evidencia archivo en Excel con el resumen de aportes realizados durante ejercicio de participación ciudadana en el mes de enero.</t>
    </r>
  </si>
  <si>
    <r>
      <t>Socializar con los Procesos</t>
    </r>
    <r>
      <rPr>
        <b/>
        <i/>
        <sz val="11"/>
        <color theme="1"/>
        <rFont val="Calibri"/>
        <family val="2"/>
        <scheme val="minor"/>
      </rPr>
      <t> </t>
    </r>
    <r>
      <rPr>
        <sz val="11"/>
        <color theme="1"/>
        <rFont val="Calibri"/>
        <family val="2"/>
        <scheme val="minor"/>
      </rPr>
      <t>la</t>
    </r>
    <r>
      <rPr>
        <b/>
        <i/>
        <sz val="11"/>
        <color theme="1"/>
        <rFont val="Calibri"/>
        <family val="2"/>
        <scheme val="minor"/>
      </rPr>
      <t> </t>
    </r>
    <r>
      <rPr>
        <sz val="11"/>
        <color theme="1"/>
        <rFont val="Calibri"/>
        <family val="2"/>
        <scheme val="minor"/>
      </rPr>
      <t>“Ruta metodológica para Ia implementación del SARLAFT en las entidades distritales".</t>
    </r>
  </si>
  <si>
    <r>
      <t xml:space="preserve">Subcomponente 4
</t>
    </r>
    <r>
      <rPr>
        <sz val="11"/>
        <color theme="1"/>
        <rFont val="Calibri"/>
        <family val="2"/>
        <scheme val="minor"/>
      </rPr>
      <t>Monitoreo y revisión</t>
    </r>
  </si>
  <si>
    <r>
      <t xml:space="preserve">Subcomponente 5
</t>
    </r>
    <r>
      <rPr>
        <sz val="11"/>
        <color theme="1"/>
        <rFont val="Calibri"/>
        <family val="2"/>
        <scheme val="minor"/>
      </rPr>
      <t>Seguimiento</t>
    </r>
  </si>
  <si>
    <r>
      <t xml:space="preserve">La Oficina de Control interno emitirá el  informe de seguimiento al mapa de riesgos de corrupción,  los primeros 10 días hábiles de Mayo, ya se notificó el seguimiento mediante memorando número 20211300133753
</t>
    </r>
    <r>
      <rPr>
        <b/>
        <sz val="11"/>
        <color theme="1"/>
        <rFont val="Calibri"/>
        <family val="2"/>
        <scheme val="minor"/>
      </rPr>
      <t>Seguimiento OAP:</t>
    </r>
    <r>
      <rPr>
        <sz val="11"/>
        <color theme="1"/>
        <rFont val="Calibri"/>
        <family val="2"/>
        <scheme val="minor"/>
      </rPr>
      <t xml:space="preserve"> Se evidencia la solicitud de la información y la consolidación de la misma, en lo relacionado al MRC y al PAAC, para realizar el seguimiento en el tiempo programado.</t>
    </r>
  </si>
  <si>
    <r>
      <t xml:space="preserve">La Oficina Asesora de Planeación realizó el monitoreo de la estrategia de racionalización de trámites y se evidenció el cumplimiento de las acciones. Sin embargo, es importante revisar y actualizar el trámite según condiciones externas que se presenten o afecten la prestación de este servicio.
</t>
    </r>
    <r>
      <rPr>
        <b/>
        <sz val="11"/>
        <color theme="1"/>
        <rFont val="Calibri"/>
        <family val="2"/>
        <scheme val="minor"/>
      </rPr>
      <t xml:space="preserve">Seguimiento OAP: </t>
    </r>
    <r>
      <rPr>
        <sz val="11"/>
        <color theme="1"/>
        <rFont val="Calibri"/>
        <family val="2"/>
        <scheme val="minor"/>
      </rPr>
      <t xml:space="preserve"> Desde la oficina se convocaron mesas de trabajo para culminar con la implementación de la estratégica de racionalización, así las cosas y de acuerdo con la evaluación realizada se da por cerrada la acción cumpliendo con los criterios establecidos en el SUIT.</t>
    </r>
  </si>
  <si>
    <r>
      <t xml:space="preserve">Subcomponente 1
</t>
    </r>
    <r>
      <rPr>
        <sz val="11"/>
        <color theme="1"/>
        <rFont val="Calibri"/>
        <family val="2"/>
        <scheme val="minor"/>
      </rPr>
      <t>Información de calidad y en lenguaje comprensible</t>
    </r>
  </si>
  <si>
    <r>
      <t xml:space="preserve">Mediante memorando con  Radicado No. 20211100070713 se define el equipo encargado de apoyar o implementar las actividades relacionadas con la rendición de cuentas pública en el Plan Anticorrupción y detención al Ciudadano vigencia 2021, así como la estrategia de rendición de cuentas 2021 y todas aquellas actividades destinadas a generar cultura de Rendición de Cuentas en la Entidad.
</t>
    </r>
    <r>
      <rPr>
        <b/>
        <sz val="11"/>
        <color theme="1"/>
        <rFont val="Calibri"/>
        <family val="2"/>
        <scheme val="minor"/>
      </rPr>
      <t>Seguimiento OAP:</t>
    </r>
    <r>
      <rPr>
        <sz val="11"/>
        <color theme="1"/>
        <rFont val="Calibri"/>
        <family val="2"/>
        <scheme val="minor"/>
      </rPr>
      <t xml:space="preserve"> Se evidencia memorando y documentos de estrategias d e rendición de cuentas 2021</t>
    </r>
  </si>
  <si>
    <r>
      <t xml:space="preserve">Se publica el informe anual de gestión de la SDSCJ  vigencia 2020 en el mes de febrero. 
En el mes de marzo se publica el informe de rendición de cuentas de la vigencia 2020, el cual contiene  información de  gestión de la entidad de manera resumida.
 Se publica el informe  primer trimestre de gestión de la SDSCJ . 
</t>
    </r>
    <r>
      <rPr>
        <b/>
        <sz val="11"/>
        <color theme="1"/>
        <rFont val="Calibri"/>
        <family val="2"/>
        <scheme val="minor"/>
      </rPr>
      <t xml:space="preserve">Seguimiento OAP: </t>
    </r>
    <r>
      <rPr>
        <sz val="11"/>
        <color theme="1"/>
        <rFont val="Calibri"/>
        <family val="2"/>
        <scheme val="minor"/>
      </rPr>
      <t xml:space="preserve">Se realizó verifico la información en la pagina de la entidad en el micrositio de rendición de cuenta y el link de transparencia:
*https://scj.gov.co/es/transparencia/control/informes-gestion-evaluacion-auditoria
*https://scj.gov.co/es/transparencia/rendicion-de-cuentas/informes-evaluaciones
DE GESTIÓN 1/ febrero
</t>
    </r>
  </si>
  <si>
    <r>
      <t xml:space="preserve">El primer cuatrimestre un total de 14 videos y 16 comunicados de prensa como piezas comunicacionales en un lenguaje claro y comprensible sobre los avances de la gestión de la entidad. Todos los videos se encuentran publicados en la página web de la Entidad.
Videos: https://scj.gov.co/es/prensa/galeria-videos
Se produjeron 16 comunicados de prensa en este primer cuatrimestre que dan cuenta de los avances en la gestión de la entidad. 
Comunicados de prensa. Se divulgaron 17 temas a través de redes sociales: Cámaras de videovigilancia, detectores, de metales, campaña Cárcel Distrital: "No coma cuento", Horario de atención SCJ virtual, Canales Casas de Justicia y Servicios casas Libertad.
</t>
    </r>
    <r>
      <rPr>
        <b/>
        <sz val="11"/>
        <color theme="1"/>
        <rFont val="Calibri"/>
        <family val="2"/>
        <scheme val="minor"/>
      </rPr>
      <t xml:space="preserve">Seguimiento OAP: </t>
    </r>
    <r>
      <rPr>
        <sz val="11"/>
        <color theme="1"/>
        <rFont val="Calibri"/>
        <family val="2"/>
        <scheme val="minor"/>
      </rPr>
      <t xml:space="preserve"> Es importante aportar la totalidad de evidencias de las piezas comunicacionales, frente a los temas de divulgación en las redes sociales.</t>
    </r>
  </si>
  <si>
    <r>
      <t xml:space="preserve">En el mes de marzo de 2021, se actualizó el micrositio de rendición de cuentas (https://scj.gov.co/es/transparencia/rendicion-de-cuentas),  en el marco  de los diálogos ciudadanos sobre Acceso a la Justicia y Seguridad y Convivencia de la SDSCJ programados en el mes de marzo.
Las secciones actualizadas fueron las siguientes: 
1. Información de gestión de la vigencia 2020: se publicó el informe de rendición de cuentas de la vigencia 2020, previo a los diálogos ciudadanos del 10 y 12 de marzo, para dar a conocer los logros y resultados de la gestión ante la ciudadanía. 
Enlace: https://scj.gov.co/es/transparencia/rendicion-de-cuentas/informacion-gestion 
2.Convocatorias: se publicaron las invitaciones a los dos diálogos ciudadanos del 10 y 12 de marzo de 2021. 
Enlace: https://scj.gov.co/es/transparencia/rendicion-de-cuentas/convocatorias 
3. Sistematización de informes de rendición de cuentas
Enlace:https://scj.gov.co/es/transparencia/rendición-de-cuentas/informes-evaluaciones
</t>
    </r>
    <r>
      <rPr>
        <b/>
        <sz val="11"/>
        <color theme="1"/>
        <rFont val="Calibri"/>
        <family val="2"/>
        <scheme val="minor"/>
      </rPr>
      <t xml:space="preserve">
Seguimiento OAP: </t>
    </r>
    <r>
      <rPr>
        <sz val="11"/>
        <color theme="1"/>
        <rFont val="Calibri"/>
        <family val="2"/>
        <scheme val="minor"/>
      </rPr>
      <t xml:space="preserve"> El reporte y las evidencia corresponden a la actividad.</t>
    </r>
  </si>
  <si>
    <r>
      <rPr>
        <b/>
        <sz val="11"/>
        <color theme="1"/>
        <rFont val="Calibri"/>
        <family val="2"/>
        <scheme val="minor"/>
      </rPr>
      <t>Subcomponente 2</t>
    </r>
    <r>
      <rPr>
        <sz val="11"/>
        <color theme="1"/>
        <rFont val="Calibri"/>
        <family val="2"/>
        <scheme val="minor"/>
      </rPr>
      <t xml:space="preserve">
Diálogo en doble vía con la ciudadanía y sus organizaciones</t>
    </r>
  </si>
  <si>
    <r>
      <t>Desarrollar espacios de diálogo ciudadano de forma presencial o no presencial en donde se den a conocer avances y logros del</t>
    </r>
    <r>
      <rPr>
        <b/>
        <sz val="11"/>
        <color theme="1"/>
        <rFont val="Calibri"/>
        <family val="2"/>
        <scheme val="minor"/>
      </rPr>
      <t xml:space="preserve"> proceso de Gestión de Seguridad y Convivencia</t>
    </r>
    <r>
      <rPr>
        <sz val="11"/>
        <color theme="1"/>
        <rFont val="Calibri"/>
        <family val="2"/>
        <scheme val="minor"/>
      </rPr>
      <t>, con los grupos de interés y/o de valor, en  los cuales se consignen compromisos.</t>
    </r>
  </si>
  <si>
    <r>
      <rPr>
        <sz val="11"/>
        <color theme="1"/>
        <rFont val="Calibri"/>
        <family val="2"/>
        <scheme val="minor"/>
      </rPr>
      <t>El diálogo ciudadano se llevo a cabo el 12 de marzo 2021. Soporte sistematización de la actividad</t>
    </r>
    <r>
      <rPr>
        <b/>
        <sz val="11"/>
        <color theme="1"/>
        <rFont val="Calibri"/>
        <family val="2"/>
        <scheme val="minor"/>
      </rPr>
      <t xml:space="preserve">
Seguimiento OAP: S</t>
    </r>
    <r>
      <rPr>
        <sz val="11"/>
        <color theme="1"/>
        <rFont val="Calibri"/>
        <family val="2"/>
        <scheme val="minor"/>
      </rPr>
      <t>se verifica el desarrollo del evento de dialogo durante el 12 de  marzo.</t>
    </r>
  </si>
  <si>
    <r>
      <t xml:space="preserve">Desarrollar espacios de diálogo ciudadano de forma presencial o no presencial en donde se den a conocer avances y logros del </t>
    </r>
    <r>
      <rPr>
        <b/>
        <sz val="11"/>
        <color theme="1"/>
        <rFont val="Calibri"/>
        <family val="2"/>
        <scheme val="minor"/>
      </rPr>
      <t>proceso Acceso y Fortalecimiento a la Justicia,</t>
    </r>
    <r>
      <rPr>
        <sz val="11"/>
        <color theme="1"/>
        <rFont val="Calibri"/>
        <family val="2"/>
        <scheme val="minor"/>
      </rPr>
      <t xml:space="preserve"> con los grupos de interés y/o de valor, de manera trimestral, en los cuales se consignen compromisos.</t>
    </r>
  </si>
  <si>
    <r>
      <t xml:space="preserve">El 10 de marzo se llevó a cabo el diálogo ciudadano de la Subsecretaría de Acceso a la Justicia.  
Evidencia: link de la grabación en la plataforma Teams:
https://scjgovcol-my.sharepoint.com/personal/marisol_veira_scj_gov_co/_layouts/15/onedrive.aspx?id=%2Fpersonal%2Fmarisol%5Fveira%5Fscj%5Fgov%5Fco%2FDocuments%2FGrabaciones%2FDI%C3%81LOGO%20CIUDADANO%20SECRETAR%C3%8DA%20DISTRITAL%20DE%20SEGURIDAD%2C%20CONVIVENCIA%20Y%20JUSTICIA%20%20%2D%20ACCESO%20A%20LA%20JUSTICIA%2D20210310%5F160510%2DGrabaci%C3%B3n%20de%20la%20reuni%C3%B3n%2Emp4&amp;parent=%2Fpersonal%2Fmarisol%5Fveira%5Fscj%5Fgov%5Fco%2FDocuments%2FGrabaciones&amp;originalPath=aHR0cHM6Ly9zY2pnb3Zjb2wtbXkuc2hhcmVwb2ludC5jb20vOnY6L2cvcGVyc29uYWwvbWFyaXNvbF92ZWlyYV9zY2pfZ292X2NvL0VSdEVRUlRjMldsRmpVSnFvZnhkTGpZQm1RalpmOXRPZG1vaVhRamdjSDVkSmc%5FcnRpbWU9ZmV0ZEdtVUwyVWc
</t>
    </r>
    <r>
      <rPr>
        <b/>
        <sz val="11"/>
        <color theme="1"/>
        <rFont val="Calibri"/>
        <family val="2"/>
        <scheme val="minor"/>
      </rPr>
      <t xml:space="preserve">Seguimiento OAP: </t>
    </r>
    <r>
      <rPr>
        <sz val="11"/>
        <color theme="1"/>
        <rFont val="Calibri"/>
        <family val="2"/>
        <scheme val="minor"/>
      </rPr>
      <t xml:space="preserve"> Se evidencia correo de convocatoria y pantallazo del desarrollo del espacio de dialogo.</t>
    </r>
  </si>
  <si>
    <r>
      <t xml:space="preserve">Subcomponente 3
</t>
    </r>
    <r>
      <rPr>
        <sz val="11"/>
        <color theme="1"/>
        <rFont val="Calibri"/>
        <family val="2"/>
        <scheme val="minor"/>
      </rPr>
      <t>Incentivos/Responsabilidad para motivar la cultura de la medición y petición de cuentas</t>
    </r>
  </si>
  <si>
    <r>
      <t xml:space="preserve">Desde la Subdirección de acceso a la justicia se realizó la convocatoria mediante redes sociales y correo electrónico por parte de la Dirección de Comunicaciones, con base en los contactos de grupos de interés de la SAJ.
Evidencia: Correos electrónicos relacionados con la convocatoria
</t>
    </r>
    <r>
      <rPr>
        <b/>
        <sz val="11"/>
        <color theme="1"/>
        <rFont val="Calibri"/>
        <family val="2"/>
        <scheme val="minor"/>
      </rPr>
      <t xml:space="preserve">Seguimiento de la OAP: </t>
    </r>
    <r>
      <rPr>
        <sz val="11"/>
        <color theme="1"/>
        <rFont val="Calibri"/>
        <family val="2"/>
        <scheme val="minor"/>
      </rPr>
      <t>Se evidencia pieza grafica de convocatoria de dos eventos de dialogo realizados en 10y 12 de marzo. Adicionalmente se verifica la publicación de las convocatorias en el micrositio de rendición de cuentas, en la siguiente ruta:https://scj.gov.co/es/transparencia/rendición-de-cuentas/convocatorias, así como en redes sociales.</t>
    </r>
  </si>
  <si>
    <r>
      <t xml:space="preserve">La producción y socialización del video se desarrollo en el mes de abril, el cual se publicó entre las partes interesadas y los grupos de valor de la Entidad a través de las redes sociales (Facebook, Twitter, Instagram y  YouTube) y de la intranet.
En este link podrán encontrar el video: https://www.youtube.com/watch?v=lTwjQm3wuyY
 Boletín Interno #138
La Oficina Asesora de Planeación remitió a Comunicaciones, el guion  para la elaboración del video con información clave sobre la importancia de rendir cuentas.
</t>
    </r>
    <r>
      <rPr>
        <b/>
        <sz val="11"/>
        <color theme="1"/>
        <rFont val="Calibri"/>
        <family val="2"/>
        <scheme val="minor"/>
      </rPr>
      <t xml:space="preserve">Seguimiento OAP: </t>
    </r>
    <r>
      <rPr>
        <sz val="11"/>
        <color theme="1"/>
        <rFont val="Calibri"/>
        <family val="2"/>
        <scheme val="minor"/>
      </rPr>
      <t xml:space="preserve"> Desde la está oficina se realizó el acompañamiento y apoyo para la producción del video y así dar cumplimiento  a la actividad.</t>
    </r>
  </si>
  <si>
    <r>
      <t xml:space="preserve">Se validó la elaboración y publicación del video </t>
    </r>
    <r>
      <rPr>
        <i/>
        <sz val="11"/>
        <color theme="1"/>
        <rFont val="Calibri"/>
        <family val="2"/>
        <scheme val="minor"/>
      </rPr>
      <t>"Rendición de cuentas: un derecho de la ciudadanía"</t>
    </r>
    <r>
      <rPr>
        <sz val="11"/>
        <color theme="1"/>
        <rFont val="Calibri"/>
        <family val="2"/>
        <scheme val="minor"/>
      </rPr>
      <t xml:space="preserve">
https://www.youtube.com/watch?v=lTwjQm3wuyY</t>
    </r>
  </si>
  <si>
    <r>
      <t xml:space="preserve">Siguiendo las recomendaciones de la Veeduría Distrital, la Oficina Asesora de Planeación realizó la sistematización de los Diálogos Ciudadanos que se llevaron a cabo el 10 y 12 de marzo de 2021 por parte de la Subsecretaría de Acceso a la Justicia y la Subsecretaría de Seguridad y Convivencia, en aras de registrar y  contar con  la trazabilidad de estos espacios. Así mismo,  constituye un insumo para retroalimentar la gestión y mejorarla. A continuación, se relacionan los puntos  que contiene el documento de evidencia:
 1.INTRODUCCIÓN
2.Agenda de la jornada del Diálogo Ciudadano de Acceso a la Justicia (10 de marzo de 2021)
3.Agenda de la jornada del Diálogo Ciudadano de Seguridad y Convivencia (12 de marzo)
4.Metodología utilizada para el desarrollo de los espacios de Diálogo Ciudadano de Seguridad y Convivencia y Acceso a la Justicia
5.Principales temas o asuntos presentados por los subsecretarios de la SDSCJ en los Diálogos Ciudadanos
6.Inquietudes, observaciones o propuestas planteadas por los ciudadanos durante los Diálogos Ciudadanos de Rendición de Cuentas
7.Respuestas dadas por los subsecretarios y directores a las inquietudes, observaciones o propuestas ciudadanas durante los Diálogos Ciudadanos
8.Compromisos asumidos por los subsecretarios con los ciudadanos durante los espacios de Diálogo Ciudadano en el marco de la Rendición de Cuentas.
9.Temas recurrentes, priorizados con los ciudadanos, que deberían ser tratados por la Alcaldesa en su Audiencia Pública de Rendición de Cuentas
10.Resultados de la encuesta de evaluación de los Diálogos Ciudadanos.
</t>
    </r>
    <r>
      <rPr>
        <b/>
        <sz val="11"/>
        <color theme="1"/>
        <rFont val="Calibri"/>
        <family val="2"/>
        <scheme val="minor"/>
      </rPr>
      <t xml:space="preserve">Seguimiento OAP: </t>
    </r>
    <r>
      <rPr>
        <sz val="11"/>
        <color theme="1"/>
        <rFont val="Calibri"/>
        <family val="2"/>
        <scheme val="minor"/>
      </rPr>
      <t xml:space="preserve"> Se verifico la publicación en la pagina de la entidad, en el siguiente link : https://scj.gov.co/es/transparencia/control/informes-gestion-evaluacion-auditoria, evidenciando los dos documentos de parametrización de los espacios de   rendiciones de cuentas a los ciudadano -2021 marzo.</t>
    </r>
  </si>
  <si>
    <r>
      <rPr>
        <b/>
        <sz val="11"/>
        <color theme="1"/>
        <rFont val="Calibri"/>
        <family val="2"/>
        <scheme val="minor"/>
      </rPr>
      <t>Subcomponente 4</t>
    </r>
    <r>
      <rPr>
        <sz val="11"/>
        <color theme="1"/>
        <rFont val="Calibri"/>
        <family val="2"/>
        <scheme val="minor"/>
      </rPr>
      <t xml:space="preserve">
Evaluación y retroalimentación a la gestión institucional</t>
    </r>
  </si>
  <si>
    <r>
      <t xml:space="preserve">Durante los Diálogos Ciudadanos que se llevaron a cabo el 10 y 12 de marzo de 2021 por parte de la Subsecretaría de Acceso a la Justicia y la Subsecretaría de Seguridad y Convivencia, se aplicaron encuestas a los asistentes para evaluar el desarrollo de los eventos. Se recibieron 79 respuestas, las cuales fueron analizadas y permitieron mostrar los resultados generales de la percepción de la ciudadanía frente a estos espacios. Como evidencia, se adjuntan  pantallazos del chat de los eventos donde se compartió la encuesta de satisfacción ciudadana, matriz Excel generada por Google Forms con la consolidación de las respuestas recibidas, análisis de los resultados en excel y sistematización de los diálogos ciudadanos la cual registra los resultados de la encuesta aplicada desde la  página 66.
</t>
    </r>
    <r>
      <rPr>
        <b/>
        <sz val="11"/>
        <color theme="1"/>
        <rFont val="Calibri"/>
        <family val="2"/>
        <scheme val="minor"/>
      </rPr>
      <t xml:space="preserve">Seguimiento OAP: </t>
    </r>
    <r>
      <rPr>
        <sz val="11"/>
        <color theme="1"/>
        <rFont val="Calibri"/>
        <family val="2"/>
        <scheme val="minor"/>
      </rPr>
      <t xml:space="preserve"> Se verifico evidencia, siendo coherente con el reporte y la actividad.</t>
    </r>
  </si>
  <si>
    <r>
      <t xml:space="preserve">La Oficina Asesora de Planeación remitió por correo electrónico a los lideres de proceso y lideres operativos la sistematización de los Diálogos Ciudadanos realizados el 10 y 12 de marzo de 2021 por parte de la Subsecretaría de Acceso a la Justicia y la Subsecretaría de Seguridad y Convivencia, en aras de retroalimentar a la entidad frente al proceso de rendición de cuentas.
</t>
    </r>
    <r>
      <rPr>
        <b/>
        <sz val="11"/>
        <color theme="1"/>
        <rFont val="Calibri"/>
        <family val="2"/>
        <scheme val="minor"/>
      </rPr>
      <t xml:space="preserve">Seguimiento OAP: </t>
    </r>
    <r>
      <rPr>
        <sz val="11"/>
        <color theme="1"/>
        <rFont val="Calibri"/>
        <family val="2"/>
        <scheme val="minor"/>
      </rPr>
      <t xml:space="preserve"> Se evidencia correo electroni con asunto: Socialización de la sistematización de los Diálogos Ciudadanos de la SDSCJ Marzo
-2021</t>
    </r>
  </si>
  <si>
    <r>
      <rPr>
        <b/>
        <sz val="11"/>
        <color rgb="FF000000"/>
        <rFont val="Calibri"/>
        <family val="2"/>
        <scheme val="minor"/>
      </rPr>
      <t>Subcomponente 1</t>
    </r>
    <r>
      <rPr>
        <sz val="11"/>
        <color rgb="FF000000"/>
        <rFont val="Calibri"/>
        <family val="2"/>
        <scheme val="minor"/>
      </rPr>
      <t xml:space="preserve">
</t>
    </r>
    <r>
      <rPr>
        <sz val="11"/>
        <color theme="1"/>
        <rFont val="Calibri"/>
        <family val="2"/>
        <scheme val="minor"/>
      </rPr>
      <t>Estructura Administrativa y Direccionamiento Estratégico</t>
    </r>
  </si>
  <si>
    <r>
      <t xml:space="preserve">Se realizaron las actividades requeridas para la actualización trimestral del diagnóstico de los puntos de atención presenciales de las Casas de Justicia, con base en la matriz de Criterios Idóneos, la cual se encuentra en el marco del Plan de Acción de  Atención al Ciudadano. La DAJ trimestralmente realiza las acciones necesarias para la validación de los criterios en las Casas de Justicia conforme dicha matriz
Evidencia: Documentos Puntos de atención CJ  y Criterios de espacio idóneo CJ.
</t>
    </r>
    <r>
      <rPr>
        <b/>
        <sz val="11"/>
        <color theme="1"/>
        <rFont val="Calibri"/>
        <family val="2"/>
        <scheme val="minor"/>
      </rPr>
      <t>Seguimiento OAP</t>
    </r>
    <r>
      <rPr>
        <sz val="11"/>
        <color theme="1"/>
        <rFont val="Calibri"/>
        <family val="2"/>
        <scheme val="minor"/>
      </rPr>
      <t>: Si bien es cierto que se evidencia el seguimiento a los diagnostico de criterios( matriz y documento) de espacios idóneo de las casas de justicia de la SDSCJ, es necesario determinar o anudar acciones para reflejar la mejora de los espacios en coherencias con los resultados de los seguimientos realizados.</t>
    </r>
  </si>
  <si>
    <r>
      <t xml:space="preserve">Durante el periodo enero - abril de 2021 se realizaron las siguientes actividades:
1. Mesa técnica del equipo de atención y servicio al ciudadano donde se establecen las acciones para adelantar la prueba piloto de medición de satisfacción ciudadana a las respuestas de las PQRS. (Reunión TEAMS 16-23/03/2021)
2. Convocatoria mesa de trabajo con dependencias misionales Dirección Acceso a la Justicia; Cárcel Distrital y C4 para verificar instrumentos de medición y consolidar propuesta conjunta.
3. Mesa técnica de trabajo con ingenieros Dirección TIC, para establecer mecanismos o herramientas tecnológicas para la mejora de la medición de satisfacción de las respuestas enviadas a los ciudadanos. (reunión TEAMS 29/03/2021)
</t>
    </r>
    <r>
      <rPr>
        <b/>
        <sz val="11"/>
        <color theme="1"/>
        <rFont val="Calibri"/>
        <family val="2"/>
        <scheme val="minor"/>
      </rPr>
      <t xml:space="preserve">Seguimiento OAP: </t>
    </r>
    <r>
      <rPr>
        <sz val="11"/>
        <color theme="1"/>
        <rFont val="Calibri"/>
        <family val="2"/>
        <scheme val="minor"/>
      </rPr>
      <t xml:space="preserve"> Se evidencian pantallazos de las mesas de trabajo desarrolladas.</t>
    </r>
  </si>
  <si>
    <r>
      <t xml:space="preserve">Subcomponente 2
</t>
    </r>
    <r>
      <rPr>
        <sz val="11"/>
        <color rgb="FF000000"/>
        <rFont val="Calibri"/>
        <family val="2"/>
        <scheme val="minor"/>
      </rPr>
      <t>Fortalecimiento de los canales de Atención</t>
    </r>
  </si>
  <si>
    <r>
      <t xml:space="preserve">Durante el periodo enero - abril de 2021; se realizaron las siguientes actividades:
1. Documento de informe de gestión de PQRS de los meses de enero a marzo 2021, que incluye el análisis de los canales de atención utilizados por los ciudadanos para presentar sus peticiones ante la SDSCJ.
2. Mesa de trabajo para estructuración mejora de la medición de los canales de atención en la Entidad.
</t>
    </r>
    <r>
      <rPr>
        <b/>
        <sz val="11"/>
        <color theme="1"/>
        <rFont val="Calibri"/>
        <family val="2"/>
        <scheme val="minor"/>
      </rPr>
      <t xml:space="preserve">Seguimiento OAP: </t>
    </r>
    <r>
      <rPr>
        <sz val="11"/>
        <color theme="1"/>
        <rFont val="Calibri"/>
        <family val="2"/>
        <scheme val="minor"/>
      </rPr>
      <t xml:space="preserve"> Se realizó verificación de la publicación del informe trimestral en la pagina de la entidad en la siguiente ruta: https://scj.gov.co/es/transparencia/instrumentos-gestion-informacion-publica/Informe-pqr-denuncias-solicitudes</t>
    </r>
  </si>
  <si>
    <r>
      <t xml:space="preserve">Durante el periodo enero - abril 2021, la interprete de lengua de señas realizó las siguientes actividades de cara a la población sorda:
 1. Acompañamiento a un total de 9 ciudadanos sordos en casas de justicia de Suba Ciudad Jardin; Ciudad Bolivar; Martires, Kennedy; Bosa
Acompañamiento a servidor de casa de justicia y a ciudadana sorda casa refugio salida.
Acompañamiento a servidor de casa de justicia Bosa vía Telefónica.
Acompañamiento a servidor de casa de justicia Ciudad Bolívar vía WhatsApp una ciudadana sorda.
Acompañamiento a servidor de casa de justicia atención a un ciudadano sordo.
Acompañamiento a servidor de casa de justicia atención a un ciudadano sordo.
Acompañamiento a servidor de casa de justicia atención a un ciudadano sordo.
Acompañamiento a servidor de casa de justicia atención a un ciudadano sordo.
Acompañamiento a servidor de casa de justicia Ciudad Bolívar vía WhatsApp a dos ciudadanos sordos.
2. Traducción de videos institucionales relacionados con los siguientes temas:  
16 CAI ya prestan el servicio a la comunidad.
Cinco fiestas clandestinas fueron descubiertas por la Policía en Engativá y Suba.
En Bogotá los homicidios bajaron en el día de las velitas_S
67 Cai que fueron vandalizados ya fueron reconstruidos.
Recorrido de supervisión de avance obra Centro Integral de Justicia
Detalles que Salvan Vida.
OJO, evite caer en las estafas de los delincuentes cibernéticos.
'No muerdas el anzuelo' una Campaña de la Cárcel Distrital
Grabacion de videos para actualizar pagina web :Misión, Visión, Servicios y Objetivos estrategicos.
Curso de Resolución de Conflictos, Secretaría de Seguridad - IDPAC.
En el sector de Guadalupe se fortalece la seguridad y el medioambiente.
Planeación estratégica, clave para la Seguridad, Convivencia y Justicia.
:Sec. de Seguridad  acompañó a jóvenes de Ciudad Bolívar en una travesía en bici por la convivencia.
3. Acompaño los facebook live de la Entidad, donde se trataron los siguientes temas:
Conoce el Plan Integral de Seguridad Ciudadana, Convivencia.
Socialización medidas cuarentenas estrictas en Suba, Engativá y Usaquén.
</t>
    </r>
    <r>
      <rPr>
        <b/>
        <sz val="11"/>
        <color theme="1"/>
        <rFont val="Calibri"/>
        <family val="2"/>
        <scheme val="minor"/>
      </rPr>
      <t xml:space="preserve">Seguimiento OAP: </t>
    </r>
    <r>
      <rPr>
        <sz val="11"/>
        <color theme="1"/>
        <rFont val="Calibri"/>
        <family val="2"/>
        <scheme val="minor"/>
      </rPr>
      <t xml:space="preserve"> Se cumplen con los servicios requeridos de acuerdo con el cronograma del primes cuatrimestre de la vigencia 2021</t>
    </r>
  </si>
  <si>
    <r>
      <t xml:space="preserve">Durante los meses de enero - abril de 2021, se realizaron acercamientos de lengua de señas colombiana a funcionarios y contratistas de la Secretaria de Seguridad de las casas de justicia de suba ciudad jardin y suba la campiña, en el manejo del centro de relevo y  lengua de señas.
 </t>
    </r>
    <r>
      <rPr>
        <b/>
        <sz val="11"/>
        <color theme="1"/>
        <rFont val="Calibri"/>
        <family val="2"/>
        <scheme val="minor"/>
      </rPr>
      <t xml:space="preserve">Seguimiento OAP: </t>
    </r>
    <r>
      <rPr>
        <sz val="11"/>
        <color theme="1"/>
        <rFont val="Calibri"/>
        <family val="2"/>
        <scheme val="minor"/>
      </rPr>
      <t xml:space="preserve"> se evidencian listas  de asistencias y registro fotografico de las socializaciones realizadas.</t>
    </r>
  </si>
  <si>
    <r>
      <rPr>
        <b/>
        <sz val="11"/>
        <color theme="1"/>
        <rFont val="Calibri"/>
        <family val="2"/>
        <scheme val="minor"/>
      </rPr>
      <t>Subcomponente 3</t>
    </r>
    <r>
      <rPr>
        <sz val="11"/>
        <color theme="1"/>
        <rFont val="Calibri"/>
        <family val="2"/>
        <scheme val="minor"/>
      </rPr>
      <t xml:space="preserve">
Talento Humano</t>
    </r>
  </si>
  <si>
    <r>
      <t xml:space="preserve">Durante el mes de enero se llevó a cabo un ciclo de capacitación virtual (a través de la herramienta Microsoft Teams) con los servidores(as) de la Oficina Centro de Comando, Control, Comunicaciones y Cómputo -C4, sobre el tema de faltas disciplinarias de servidores(as) públicos(as). Lo Anterior responde a un proceso de articulación entre la Oficina de Control Disciplinario Interno y la Dirección de Gestión Humana de la entidad.
De este modo se desarrollaron cinco (5) jornadas de capacitación virtual, en cada una de las cuales fueron convocados grupos diferentes de servidores(as) del C4 y las cuales fueron lideradas por el jefe de la oficina de Control Disciplinario Interno, el Dr. Jose Alexander Pacheco Noriega:
Primera jornada: 19 de enero de 2021
Segunda jornada: 22 de enero de 2021
Tercera jornada: 25 de enero de 2021
Cuarta jornada: 26 de enero de 2021
Quinta jornada: 28 de enero de 2021
En total participaron un total de 173 servidores(as)de esta dependencia de la entidad en este ciclo de capacitación.
En este orden de ideas, como evidencia de lo anterior serán cargados los siguientes soportes en la respectiva carpeta compartida de ONE DRIVE del enlace habilitado por Control Interno:
- Pantallazos de las jornadas de capacitación virtual
- Registro de asistencia a las jornadas de capacitación
- Encuestas de satisfacción en las jornadas de capacitación
</t>
    </r>
    <r>
      <rPr>
        <b/>
        <sz val="11"/>
        <color theme="1"/>
        <rFont val="Calibri"/>
        <family val="2"/>
        <scheme val="minor"/>
      </rPr>
      <t xml:space="preserve">Seguimiento OAP: </t>
    </r>
    <r>
      <rPr>
        <sz val="11"/>
        <color theme="1"/>
        <rFont val="Calibri"/>
        <family val="2"/>
        <scheme val="minor"/>
      </rPr>
      <t xml:space="preserve"> Se evidencian coherencia con los temas de las capacitaciones desarrolladas y los temas asociados en la actividad.</t>
    </r>
  </si>
  <si>
    <r>
      <t xml:space="preserve">A partir de un proceso de articulación interinstitucional entre la Oficina de Control Disciplinario - OCDI y la Dirección de Gestión Humana de la Secretaría Distrital de Seguridad, Convivencia y Justicia,  fue posible desarrollar un nuevo ciclo de capacitaciones virtuales(a través de la herramienta Microsoft Teams) dirigido en esta ocasión al talento humano de la OCDI. Dicho ciclo estuvo enfocado en el conocimiento a profundidad de aquellas dependencias de la entidad en donde más se identifican presuntas faltas disciplinarias por parte de los respectivos servidores(as), con  el fin de ampliar las herramientas de análisis en la toma de desiciones en relación con los procesos disciplinarios que surten y surtirán trámite al interior de la OCDI.
Primera jornada: 12 de marzo de 2021
Tema: Organización y funcionamiento de la Cárcel Distrital
Segunda jornada: 16 de marzo de 2021
Tema: Organización y funcionamiento del C4
Tercera jornada: 19 de marzo de 2021
Tema: Organización y funcionamiento de la Dirección Jurídica y Contractual
Cuarta jornada: 23 de marzo de 2021
Tema: Organización y funcionamiento de la Subsecretaría de Inversiones y Fortalecimiento de     Capacidades Operativas
Quinta jornada: 25 de marzo de 2021
Tema: Plataforma "Bogotá Te Escucha" (liderada por la Secretaría General del Distrito)
Sexta jornada: 26 de marzo de 2021
Tema: Atención al ciudadano y Sistema SDQS al interior de la entidad
En este orden de ideas, como evidencia de lo anterior serán cargados los siguientes soportes en la respectiva carpeta compartida de ONE DRIVE:
- Pantallazos de las jornadas de capacitación virtual
- Registro de asistencia a las jornadas de capacitación
</t>
    </r>
    <r>
      <rPr>
        <b/>
        <sz val="11"/>
        <color theme="1"/>
        <rFont val="Calibri"/>
        <family val="2"/>
        <scheme val="minor"/>
      </rPr>
      <t>Seguimiento OAP</t>
    </r>
    <r>
      <rPr>
        <sz val="11"/>
        <color theme="1"/>
        <rFont val="Calibri"/>
        <family val="2"/>
        <scheme val="minor"/>
      </rPr>
      <t xml:space="preserve">: Se evidencian coherencia con los temas de las capacitaciones desarrolladas, las s evidencias y el reporte.
</t>
    </r>
  </si>
  <si>
    <r>
      <t xml:space="preserve">Durante el periodo enero - abril de 2021; se realizo el diseño y socialización de pieza comunicativa donde se socializaron a los   funcionarios y contratistas de la entidad, las tipologias de las PQRS.
</t>
    </r>
    <r>
      <rPr>
        <b/>
        <sz val="11"/>
        <color theme="1"/>
        <rFont val="Calibri"/>
        <family val="2"/>
        <scheme val="minor"/>
      </rPr>
      <t xml:space="preserve">Seguimiento OAP: </t>
    </r>
    <r>
      <rPr>
        <sz val="11"/>
        <color theme="1"/>
        <rFont val="Calibri"/>
        <family val="2"/>
        <scheme val="minor"/>
      </rPr>
      <t xml:space="preserve"> Se evidencia correo masivo con la pieza comunicativa, enviada el 19 de marzo</t>
    </r>
  </si>
  <si>
    <r>
      <t xml:space="preserve">Subcomponente 4
</t>
    </r>
    <r>
      <rPr>
        <sz val="11"/>
        <color theme="1"/>
        <rFont val="Calibri"/>
        <family val="2"/>
        <scheme val="minor"/>
      </rPr>
      <t>Normativo y Procedimental</t>
    </r>
  </si>
  <si>
    <r>
      <t xml:space="preserve">Subcomponente 5
</t>
    </r>
    <r>
      <rPr>
        <sz val="11"/>
        <color theme="1"/>
        <rFont val="Calibri"/>
        <family val="2"/>
        <scheme val="minor"/>
      </rPr>
      <t>Relacionamiento con el ciudadano</t>
    </r>
  </si>
  <si>
    <r>
      <t xml:space="preserve">Subcomponente 1
</t>
    </r>
    <r>
      <rPr>
        <sz val="11"/>
        <color theme="1"/>
        <rFont val="Calibri"/>
        <family val="2"/>
        <scheme val="minor"/>
      </rPr>
      <t>Lineamientos de transparencia activa</t>
    </r>
  </si>
  <si>
    <r>
      <t xml:space="preserve">La Oficina de Análisis de Información y Estudios Estratégicos cuenta con 23 set de datos abiertos (19 se actualizan semestral y 4 mensual), los cuales actualiza y publica directamente en el portal de Datos Abiertos de Bogotá. La última actualización se realizó el 26 de febrero de 2021.
</t>
    </r>
    <r>
      <rPr>
        <b/>
        <sz val="11"/>
        <color theme="1"/>
        <rFont val="Calibri"/>
        <family val="2"/>
        <scheme val="minor"/>
      </rPr>
      <t>Seguimiento OAP:</t>
    </r>
    <r>
      <rPr>
        <sz val="11"/>
        <color theme="1"/>
        <rFont val="Calibri"/>
        <family val="2"/>
        <scheme val="minor"/>
      </rPr>
      <t xml:space="preserve"> Se evidencia la última actualización en el mes de febrero</t>
    </r>
  </si>
  <si>
    <r>
      <t xml:space="preserve">El 19 de marzo de 2021 la Oficina de Análisis de Información y Estudios Estratégicos realiza la actualización de  4 conjuntos de datos abiertos en el portal de Datos Abiertos de Bogotá: tres geográficos (Delito de Alto Impacto, Incidente Reportado C4 y Medida Correctivas)  y uno alfanumérico (Incidentes Tramitados en el C4); cumpliendo así la programación definida para el periodo.
El 22 de abril de 2021 la Oficina de Análisis de Información y Estudios Estratégicos realiza la actualización de  4 conjuntos de datos abiertos en el portal de Datos Abiertos de Bogotá: tres geográficos (Delito de Alto Impacto, Incidente Reportado C4 y Medida Correctivas)  y uno alfanumérico (Incidentes Tramitados en el C4); cumpliendo así la programación definida para el periodo.
</t>
    </r>
    <r>
      <rPr>
        <b/>
        <sz val="11"/>
        <color theme="1"/>
        <rFont val="Calibri"/>
        <family val="2"/>
        <scheme val="minor"/>
      </rPr>
      <t xml:space="preserve">Seguimiento OAP: </t>
    </r>
    <r>
      <rPr>
        <sz val="11"/>
        <color theme="1"/>
        <rFont val="Calibri"/>
        <family val="2"/>
        <scheme val="minor"/>
      </rPr>
      <t xml:space="preserve"> Si bien se presenta la actualizaicón de cuatro datos abriertos, de acuerdo con lo publicado en el link de datos abierto, ejericio desarrollado durante el mes de abri, es necesario dar alcance a la actualización de los datos abriertos programadso para el mes de marzo</t>
    </r>
  </si>
  <si>
    <r>
      <t xml:space="preserve">Para el cierre del presente periodo la DAJ ha elaborado el borrador de decreto reglamentario para el proceso de elección de jueces de paz con su exposición de motivos correspondiente, la cual se ha socializado con la Subsecretaría de Acceso a la Justicia y la Dirección Jurídica y Contractual, recibiendo la retroalimentación correspondiente por parte de dichas Dependencias.
Conforme a lo anterior, dichos documentos han sido ajustados conforme a las observaciones recibidas, encontrándose para aprobación definitiva, previo a su remisión a la Secretaría Jurídica Distrital en cumplimiento de lo dispuesto en la Resolución No. 088 del 28 de septiembre de 2018 de la Secretaría Jurídica Distrital (Por la cual se expiden los lineamientos para la revisión y trámite de los proyectos de actos administrativos y demás documentos que debe suscribir, sancionar y/o expedir el Alcalde Mayor; así como el procedimiento para determinar la vigencia de los decretos, resoluciones, directivas y circulares del Alcalde Mayor) y demás normas concordantes. En este sentido, se mantiene la proyección de publicar la convocatoria durante el primer semestre de este año.
Adicionalmente, es importante mencionar que a la fecha de corte del reporte no se han realizado convocatorias por parte de la Subsecretaría de Seguridad y Convivencia.
</t>
    </r>
    <r>
      <rPr>
        <b/>
        <sz val="11"/>
        <color theme="1"/>
        <rFont val="Calibri"/>
        <family val="2"/>
        <scheme val="minor"/>
      </rPr>
      <t xml:space="preserve">Seguimiento OAP: </t>
    </r>
    <r>
      <rPr>
        <sz val="11"/>
        <color theme="1"/>
        <rFont val="Calibri"/>
        <family val="2"/>
        <scheme val="minor"/>
      </rPr>
      <t>Se evidencia revisión de borrador de la secretaria de acceso a la justicia, del cual faltaria publicación en la pagina web de la convocatoria. No se presentan avances de la subsecretaria de seguridad y convivencia.</t>
    </r>
  </si>
  <si>
    <r>
      <rPr>
        <sz val="11"/>
        <color theme="1"/>
        <rFont val="Calibri"/>
        <family val="2"/>
        <scheme val="minor"/>
      </rPr>
      <t>Mediante memorando 20214200092883 del 16 de marzo de 2021, en cumplimiento a la Ley 1712 de 2014, el Plan Anticorrupción y de Atención al Ciudadano de la
Secretaría vigencia 2021 y en atención al Manual de Contratación, Supervisión e Interventoría MA-JC-4; por medio del presente memorando se socializó la Circular 007 del 11 de marzo de 2021 con asunto “Publicación e incorporación de documentos derivados de la gestión contractual” y el Instructivo Supervisores de Contrato I-JC-3, versión 01.</t>
    </r>
    <r>
      <rPr>
        <b/>
        <sz val="11"/>
        <color theme="1"/>
        <rFont val="Calibri"/>
        <family val="2"/>
        <scheme val="minor"/>
      </rPr>
      <t xml:space="preserve">
Seguimiento OAP: Se verifica el link de la pagina, en el cual se piblica Circular 007 del 11 de marzo de 2021 con asunto “Publicación e incorporación de documentos derivados de la gestión contractual”, asi mismo se evidencia la publicación d el Instructivo Supervisores de Contrato I-JC-3, versión 01.</t>
    </r>
  </si>
  <si>
    <r>
      <t xml:space="preserve">El informe de evaluación del periodo 2020-2021 se consignó en un archivo de Power Point con los resultados obtenidos. Actualmente, se encuentra en el cierre de periodo de evaluación esperando la respuesta de unos casos de soporte técnico de la CNSC. Una vez esto se resuelva, se actualizará el informe en el botón de transparencia.
</t>
    </r>
    <r>
      <rPr>
        <b/>
        <sz val="11"/>
        <color theme="1"/>
        <rFont val="Calibri"/>
        <family val="2"/>
        <scheme val="minor"/>
      </rPr>
      <t xml:space="preserve">Seguimiento OAP: </t>
    </r>
    <r>
      <rPr>
        <sz val="11"/>
        <color theme="1"/>
        <rFont val="Calibri"/>
        <family val="2"/>
        <scheme val="minor"/>
      </rPr>
      <t xml:space="preserve"> Se presenta avance en la gestión de la actividad.</t>
    </r>
  </si>
  <si>
    <r>
      <t xml:space="preserve">El Comité Distrital de Casas de Justicia, como instancia de coordinación se realiza de manera semestral, según lo estipulado en el Manual de Funcionamiento de las Casas de Justicia del Ministerio de Justicia. Este se programará  el mes de junio. 
Así mismo, se  generaron nueve actas de reunión diligenciadas en el marco del desarrollo de la instancia de participación de la Comisión Distrital de Seguridad, Comodidad y Convivencia en el Fútbol de Bogotá.
</t>
    </r>
    <r>
      <rPr>
        <b/>
        <sz val="11"/>
        <color theme="1"/>
        <rFont val="Calibri"/>
        <family val="2"/>
        <scheme val="minor"/>
      </rPr>
      <t xml:space="preserve">Seguimiento OAP: </t>
    </r>
    <r>
      <rPr>
        <sz val="11"/>
        <color theme="1"/>
        <rFont val="Calibri"/>
        <family val="2"/>
        <scheme val="minor"/>
      </rPr>
      <t xml:space="preserve"> Se evidencia las actas  de la vigencia 2021 de las sesiones de comisión  distrital  de seguridad , comodidad y  convivencia en el fútbol de  btá  CDSCCFB, sin embargo es necesario que se realice la publicación en la pagina  web en el espacio de instancias de coordinación.</t>
    </r>
  </si>
  <si>
    <r>
      <t xml:space="preserve"> Con corte a 30/04/21 se han realizado 2 actividades de divulgación:
1.  Proceso de formación para oficiales de policía del grupo ESMAD (35 participantes), en articulación con Secretaría de Gobierno (9 de marzo de 2021)
2.  Proceso de formación para oficiales de policía de la localidad de Barrios unidos (33 participantes), en articulación con Secretaría de la Mujer y Secretaría de Gobierno. (26 de abril del 2021
Evidencia: Fotografías de las actividades y listados de asistencia
</t>
    </r>
    <r>
      <rPr>
        <b/>
        <sz val="11"/>
        <color theme="1"/>
        <rFont val="Calibri"/>
        <family val="2"/>
        <scheme val="minor"/>
      </rPr>
      <t>Seguimiento OAP:</t>
    </r>
    <r>
      <rPr>
        <sz val="11"/>
        <color theme="1"/>
        <rFont val="Calibri"/>
        <family val="2"/>
        <scheme val="minor"/>
      </rPr>
      <t xml:space="preserve">  Se evidencia listas de asistencia a las actividades de divulgación ( presencial y virtual)</t>
    </r>
  </si>
  <si>
    <r>
      <t xml:space="preserve">Mediante correo electrónico remitido el 24 de febrero de2020 con asunto: Procedimiento de medidas correctivas SDSCJ para la revisión e identificación de trámites con la Función Pública, se envió a la función pública el procedimiento de Atención a Ciudadanos Frente a las Medidas Correctivas Implementadas desde la SDSCJ (Ley 1801 de 2016), con la finalidad que desde la Función pública se omitiera concepto y acompañamiento.
</t>
    </r>
    <r>
      <rPr>
        <b/>
        <sz val="11"/>
        <color theme="1"/>
        <rFont val="Calibri"/>
        <family val="2"/>
        <scheme val="minor"/>
      </rPr>
      <t>Seguimiento OAP:</t>
    </r>
    <r>
      <rPr>
        <sz val="11"/>
        <color theme="1"/>
        <rFont val="Calibri"/>
        <family val="2"/>
        <scheme val="minor"/>
      </rPr>
      <t xml:space="preserve">  Se evidencia corre electrónico.</t>
    </r>
  </si>
  <si>
    <r>
      <t xml:space="preserve">Subcomponente 2
</t>
    </r>
    <r>
      <rPr>
        <sz val="11"/>
        <color theme="1"/>
        <rFont val="Calibri"/>
        <family val="2"/>
        <scheme val="minor"/>
      </rPr>
      <t>Lineamientos de transparencia pasiva</t>
    </r>
  </si>
  <si>
    <r>
      <t xml:space="preserve">Durante el periodo enero - abril de 2021  se ha realizado:
1. Pieza comunicativa socializando el nuevo punto de atención presencial de la sede central SDSCJ.
2. Adicionalmente se realizó una reunión con la OAC para establecer una estrategia socialización interna y externa ajuste canal virtual atención a ciudadanos.
</t>
    </r>
    <r>
      <rPr>
        <b/>
        <sz val="11"/>
        <color theme="1"/>
        <rFont val="Calibri"/>
        <family val="2"/>
        <scheme val="minor"/>
      </rPr>
      <t xml:space="preserve">Seguimiento OAP: </t>
    </r>
    <r>
      <rPr>
        <sz val="11"/>
        <color theme="1"/>
        <rFont val="Calibri"/>
        <family val="2"/>
        <scheme val="minor"/>
      </rPr>
      <t xml:space="preserve"> Es necesario que se revise la coherencia del avance y la evidencias sumisnitradas para el reporte, toda vez que no se relaciona la incorporación de estrategias de posicionamiento de los canales de atención incluyendo el canal de denuncias de posibles actos de corrupción para lograr un acceso efectivo hacia la entidad.</t>
    </r>
  </si>
  <si>
    <r>
      <t xml:space="preserve">Subcomponente 3 
</t>
    </r>
    <r>
      <rPr>
        <sz val="11"/>
        <color theme="1"/>
        <rFont val="Calibri"/>
        <family val="2"/>
        <scheme val="minor"/>
      </rPr>
      <t>Elaboración de los Instrumentos de Gestión de la Información</t>
    </r>
  </si>
  <si>
    <r>
      <t xml:space="preserve">Durante el primer bimestre del año, La Dirección de Recursos Físicos y Gestión Documental realizó la socialización de la última versión de los instrumentos archivísticos (Índice de Información Clasificada y Reservada; y registro o inventario de activos de información) con el fin de socializar al interior de la Entidad, para así proceder con el trabajo específico, que permita identificar las necesidades de la Entidad para la actualización de estos instrumentos.
Como evidencia del avance, se adjunta soporte de la publicación de los instrumentos archivísticos mediante boletín 130 y 132.
</t>
    </r>
    <r>
      <rPr>
        <b/>
        <sz val="11"/>
        <color theme="1"/>
        <rFont val="Calibri"/>
        <family val="2"/>
        <scheme val="minor"/>
      </rPr>
      <t xml:space="preserve">Seguimiento OAP: </t>
    </r>
    <r>
      <rPr>
        <sz val="11"/>
        <color theme="1"/>
        <rFont val="Calibri"/>
        <family val="2"/>
        <scheme val="minor"/>
      </rPr>
      <t xml:space="preserve"> Se videncia en el link de transparencia de la entidad.</t>
    </r>
  </si>
  <si>
    <r>
      <t xml:space="preserve">Durante el primer bimestre del año, la Dirección de Recursos Físicos y Gestión Documental estructuro el cronograma de capacitaciones, el cual se remitirá a la Dirección de Gestión Humana para que sea incluido en el Plan Institucional de Capacitaciones. Como evidencia se adjunta cronograma de capacitaciones preliminar.
</t>
    </r>
    <r>
      <rPr>
        <b/>
        <sz val="11"/>
        <color theme="1"/>
        <rFont val="Calibri"/>
        <family val="2"/>
        <scheme val="minor"/>
      </rPr>
      <t xml:space="preserve">Seguimiento OAP: </t>
    </r>
    <r>
      <rPr>
        <sz val="11"/>
        <color theme="1"/>
        <rFont val="Calibri"/>
        <family val="2"/>
        <scheme val="minor"/>
      </rPr>
      <t xml:space="preserve"> se evidencia cronograma preliminar en el que se evidencias 10 fechas programadas durante el año 20201, con los diferentes temas asociados a la gestión documental.Es importante tener en cuenta que el cronograma de capacitación debe tener el número de capacitaciones programadas y asociadas en el PAAC que corresponden a 23.</t>
    </r>
  </si>
  <si>
    <r>
      <t xml:space="preserve">Subcomponente 4
</t>
    </r>
    <r>
      <rPr>
        <sz val="11"/>
        <color theme="1"/>
        <rFont val="Calibri"/>
        <family val="2"/>
        <scheme val="minor"/>
      </rPr>
      <t>Criterio diferencial de accesibilidad</t>
    </r>
  </si>
  <si>
    <r>
      <t xml:space="preserve">Subcomponente 5
</t>
    </r>
    <r>
      <rPr>
        <sz val="11"/>
        <color theme="1"/>
        <rFont val="Calibri"/>
        <family val="2"/>
        <scheme val="minor"/>
      </rPr>
      <t>Monitoreo del Acceso a la Información Pública</t>
    </r>
  </si>
  <si>
    <r>
      <t xml:space="preserve">El 15 de marzo se realizó revisión del botón de transparencia y acceso a la información pública en el sitio web de la SDSCJ: https://scj.gov.co/es, utilizando la Guía Matriz de Cumplimiento Ley 1712 de 2014, Decreto 103 de 2015, compilado en el Decreto 1081 de 2015 y Resolución MinTIC 3564 de 2015, lo que dio como resultado avance del 97% en la actualización de los ítems requeridos por la ley de transparencia. Se recordó a través de correos electrónicos a las áreas responsables, la actualización de las secciones que se requerían a la fecha.  
Los ítems que no se encontraban actualizados a la fecha fueron: 
Directorio de información de servidores públicos y empleados con corte a febrero 
Publicación de la ejecución de contratos en el SECOP II. Responsabilidad de todos los contratistas de la entidad. 
Planes institucional de la Dirección de Gestión Humana como Programa de Bienestar e Incentivos Institucionales, Plan Anual de Vacantes 2020, Plan de Previsión de necesidades de Talento Humano, Plan de Seguridad y Salud en el Trabajo 2020, Plan Estratégico de Gestión del Talento Humano de la SSCJ  
Es importante resaltar que en conjunto con la Dirección de Tecnologías y Sistemas de la Información, el 2 de marzo, se emitió memorando No. 20215100075593  a todas las dependencias de la SDSCJ para recordar y dar cumplimiento a lo contemplando y aprobado en la Resolución N°.1052 del 15 de diciembre de 2020, “Por medio de la cual se adopta el esquema de publicación de información y se definen las responsabilidades para su gestión por parte de las dependencias de la Secretaria Distrital de Seguridad, Convivencia y Justicia” respecto a dar cumplimiento a lo establecido en Ley 1712 de 2014: Ley de Transparencia y del Derecho de Acceso a la Información Pública Nacional y en Decreto Nacional No 1081 del 2015. 
</t>
    </r>
    <r>
      <rPr>
        <b/>
        <sz val="11"/>
        <color theme="1"/>
        <rFont val="Calibri"/>
        <family val="2"/>
        <scheme val="minor"/>
      </rPr>
      <t xml:space="preserve">Seguimiento OAP: </t>
    </r>
    <r>
      <rPr>
        <sz val="11"/>
        <color theme="1"/>
        <rFont val="Calibri"/>
        <family val="2"/>
        <scheme val="minor"/>
      </rPr>
      <t>Se evidencia seguimiento y monitoreo al link de transparencia, mediante el formato en Excel y correo electrónicos enviados.</t>
    </r>
  </si>
  <si>
    <r>
      <t xml:space="preserve">Se realizó la publicación  en la página web de la SDSCJ, el informe de gestión de PQRS tramitadas durante el mes de enero de 2021, el cual incluye en el numeral 9 los Tiempos de Respuesta de las PQRS tramitadas en las dependencias de la Entidad durante el periodo.
</t>
    </r>
    <r>
      <rPr>
        <b/>
        <sz val="11"/>
        <color theme="1"/>
        <rFont val="Calibri"/>
        <family val="2"/>
        <scheme val="minor"/>
      </rPr>
      <t>Seguimiento OAP:</t>
    </r>
    <r>
      <rPr>
        <sz val="11"/>
        <color theme="1"/>
        <rFont val="Calibri"/>
        <family val="2"/>
        <scheme val="minor"/>
      </rPr>
      <t xml:space="preserve"> Se verifica la publicación del informe del mes de enero en el link de transparencia, en el cual a la fecha, ya se encuentra publicado el informe mensual del mes de febrero.</t>
    </r>
  </si>
  <si>
    <r>
      <t xml:space="preserve">En el mes de marzo de 2021, se emitió el informe de seguimiento a la Ley 1712 de 2014 de Transparencia y del Derecho de Acceso a la Información Pública Nacional , según  memorando número 20211300127113
Link de publicación: https://scj.gov.co/sites/default/files/control/Informe%20Ley%201712%20marzo%202021.pdf
</t>
    </r>
    <r>
      <rPr>
        <b/>
        <sz val="11"/>
        <color theme="1"/>
        <rFont val="Calibri"/>
        <family val="2"/>
        <scheme val="minor"/>
      </rPr>
      <t>Seguimiento OAP:</t>
    </r>
    <r>
      <rPr>
        <sz val="11"/>
        <color theme="1"/>
        <rFont val="Calibri"/>
        <family val="2"/>
        <scheme val="minor"/>
      </rPr>
      <t xml:space="preserve"> Se evidencia memorando en el cual se remite primer informe y  los resultados del seguimiento para el primer trimestre de 2021,frente al cumplimiento de la Ley de Transparencia.</t>
    </r>
  </si>
  <si>
    <r>
      <t xml:space="preserve">Se hizo una (1) reunión con los gestores de integridad con el objetivo de: socializar los objetivos, el plan de trabajo de integridad, la revisión de la propuesta de incorporar un nuevo valor y las necesidades de la mesa técnica de integridad
</t>
    </r>
    <r>
      <rPr>
        <b/>
        <sz val="11"/>
        <color theme="1"/>
        <rFont val="Calibri"/>
        <family val="2"/>
        <scheme val="minor"/>
      </rPr>
      <t xml:space="preserve">Seguimiento OAP: </t>
    </r>
    <r>
      <rPr>
        <sz val="11"/>
        <color theme="1"/>
        <rFont val="Calibri"/>
        <family val="2"/>
        <scheme val="minor"/>
      </rPr>
      <t xml:space="preserve"> En</t>
    </r>
    <r>
      <rPr>
        <b/>
        <sz val="11"/>
        <color theme="1"/>
        <rFont val="Calibri"/>
        <family val="2"/>
        <scheme val="minor"/>
      </rPr>
      <t xml:space="preserve"> </t>
    </r>
    <r>
      <rPr>
        <sz val="11"/>
        <color theme="1"/>
        <rFont val="Calibri"/>
        <family val="2"/>
        <scheme val="minor"/>
      </rPr>
      <t xml:space="preserve"> la presentación en la cual se reflejan  los temas a tratar en la reunión.Se recomienda fortalecer evidencias.</t>
    </r>
  </si>
  <si>
    <r>
      <t xml:space="preserve">En el mes de abril se realizó una (1) sesión con el grupo de gestores de integridad. Se contó con la participación de la Secretaría General de la Alcaldía Mayor, con el objetivo de sensibilizar al grupo de gestores de integridad sobre temas de código y senda de integridad y conflicto de interés.
</t>
    </r>
    <r>
      <rPr>
        <b/>
        <sz val="11"/>
        <color theme="1"/>
        <rFont val="Calibri"/>
        <family val="2"/>
        <scheme val="minor"/>
      </rPr>
      <t xml:space="preserve">Seguimiento OAP: </t>
    </r>
    <r>
      <rPr>
        <sz val="11"/>
        <color theme="1"/>
        <rFont val="Calibri"/>
        <family val="2"/>
        <scheme val="minor"/>
      </rPr>
      <t xml:space="preserve"> Se evidencia acta de la sesión con temas informativos  de integridad y conflicto de intereses</t>
    </r>
  </si>
  <si>
    <r>
      <t xml:space="preserve">Elaboración de un (1) documento de análisis de resultados de la encuesta aplicada sobre apropiación del código de integridad de vigencias anteriores.
</t>
    </r>
    <r>
      <rPr>
        <b/>
        <sz val="11"/>
        <color theme="1"/>
        <rFont val="Calibri"/>
        <family val="2"/>
        <scheme val="minor"/>
      </rPr>
      <t xml:space="preserve">Seguimiento OAP: </t>
    </r>
    <r>
      <rPr>
        <sz val="11"/>
        <color theme="1"/>
        <rFont val="Calibri"/>
        <family val="2"/>
        <scheme val="minor"/>
      </rPr>
      <t xml:space="preserve"> Se evidencia documento con objetivo :socialización y apropiaciónde  los  cinco  valores  del Código  de  Integridad,generandoimpacto laboral, social y personal en servidores y contratistas de la entidad</t>
    </r>
  </si>
  <si>
    <r>
      <t xml:space="preserve">Se preparó la propuesta de las cinco (5) publicacioes de los valores de la vigencia 2021 en temas de código de integridad, las cuales serán socializadas a partir del mes de mayo a través de correos masivos. 
</t>
    </r>
    <r>
      <rPr>
        <b/>
        <sz val="11"/>
        <color theme="1"/>
        <rFont val="Calibri"/>
        <family val="2"/>
        <scheme val="minor"/>
      </rPr>
      <t xml:space="preserve">Seguimiento OAP: </t>
    </r>
    <r>
      <rPr>
        <sz val="11"/>
        <color theme="1"/>
        <rFont val="Calibri"/>
        <family val="2"/>
        <scheme val="minor"/>
      </rPr>
      <t xml:space="preserve"> Se inicia gestión par adar cumplimiento a la actividad, no se genera avance número dado que, el indicado relaciona el número publicaciones realizadas, de acuerdo con el reporte del áre se programa la socialización para el mes de mayo. Se evidencia propuesta de las publicaciones.</t>
    </r>
  </si>
  <si>
    <r>
      <t xml:space="preserve">Se hizo una (1) reunión con los gestores de integridad con el objetivo de: socializar los objetivos, el plan de trabajo de integridad, la revisión de la propuesta de incorporar un nuevo valor y las necesidades de la mesa técnica de integridad
</t>
    </r>
    <r>
      <rPr>
        <b/>
        <sz val="11"/>
        <color theme="1"/>
        <rFont val="Calibri"/>
        <family val="2"/>
        <scheme val="minor"/>
      </rPr>
      <t xml:space="preserve">Seguimiento OAP:  </t>
    </r>
    <r>
      <rPr>
        <sz val="11"/>
        <color theme="1"/>
        <rFont val="Calibri"/>
        <family val="2"/>
        <scheme val="minor"/>
      </rPr>
      <t>Se evidencia acta d e reunión, se recomienda fortalecer las evidencias.</t>
    </r>
  </si>
  <si>
    <r>
      <t xml:space="preserve">Se realizaron dos (2) reuniones con el grupo de gestores, una en el mes de marzo y otra en abril. Se contó con la participación de la Secretaría General de la Alcaldía Mayor, con el objetivo de sensibilizar al grupo de gestores de integridad sobre temas de código y senda de integridad y conflicto de interés.
</t>
    </r>
    <r>
      <rPr>
        <b/>
        <sz val="11"/>
        <color theme="1"/>
        <rFont val="Calibri"/>
        <family val="2"/>
        <scheme val="minor"/>
      </rPr>
      <t xml:space="preserve">Seguimiento OAP: </t>
    </r>
    <r>
      <rPr>
        <sz val="11"/>
        <color theme="1"/>
        <rFont val="Calibri"/>
        <family val="2"/>
        <scheme val="minor"/>
      </rPr>
      <t>Se evidencian actas de las dos reuniones, con temas relacionados a la implementación , seguimiento y compromisos de las actividades del plan de integridad.</t>
    </r>
  </si>
  <si>
    <r>
      <t xml:space="preserve">En el mes de marzo se hizo una (1) publicación de los resultados de las mediciones de percepcción y apropiación de los valores del Código de Integridad, a través del boletín interno de la entidad, de fecha 15 de marzo.
</t>
    </r>
    <r>
      <rPr>
        <b/>
        <sz val="11"/>
        <color theme="1"/>
        <rFont val="Calibri"/>
        <family val="2"/>
        <scheme val="minor"/>
      </rPr>
      <t xml:space="preserve">Seguimiento OAP: </t>
    </r>
    <r>
      <rPr>
        <sz val="11"/>
        <color theme="1"/>
        <rFont val="Calibri"/>
        <family val="2"/>
        <scheme val="minor"/>
      </rPr>
      <t xml:space="preserve"> se evidencia pieza comunicativa de divulgación de las resultados de medición y perrcepción  de los niveles de apropiación de los valores y principios de acción por parte de los servidores y contratista.</t>
    </r>
  </si>
  <si>
    <r>
      <t xml:space="preserve">En el mes de abril se realizó sesión con la Mesa Técnica de Integridad donde se abordó el tema de campaña de expectativa y divulgación del procedimiento de declaración de conflicto de intereses.
Los documentos y formatos sobre el procedimiento de declaración de conflicto de intereses se enviaron a la Dirección de Gestión Humana para su aprobación y codificación.
</t>
    </r>
    <r>
      <rPr>
        <b/>
        <sz val="11"/>
        <color theme="1"/>
        <rFont val="Calibri"/>
        <family val="2"/>
        <scheme val="minor"/>
      </rPr>
      <t xml:space="preserve">Seguimiento OAP: </t>
    </r>
    <r>
      <rPr>
        <sz val="11"/>
        <color theme="1"/>
        <rFont val="Calibri"/>
        <family val="2"/>
        <scheme val="minor"/>
      </rPr>
      <t xml:space="preserve"> Se reporte avance en la gestión de la actividad, sin embargo no se reporta avance numerico, toda vez que el producto es :Un (1) Procedimiento de gestión de conflictos de intereses adoptado y socializado con sus respectivos formatos.</t>
    </r>
  </si>
  <si>
    <r>
      <t xml:space="preserve">La Oficina de Control interno realizó el seguimiento de este componente en el Sistema Único de Información de Tramites - SUIT (ver hoja </t>
    </r>
    <r>
      <rPr>
        <i/>
        <sz val="11"/>
        <color theme="1"/>
        <rFont val="Calibri"/>
        <family val="2"/>
        <scheme val="minor"/>
      </rPr>
      <t xml:space="preserve">"Seguimiento C2 Racionalización" </t>
    </r>
    <r>
      <rPr>
        <sz val="11"/>
        <color theme="1"/>
        <rFont val="Calibri"/>
        <family val="2"/>
        <scheme val="minor"/>
      </rPr>
      <t xml:space="preserve">) </t>
    </r>
  </si>
  <si>
    <t xml:space="preserve">Se Validó la publicación del informe anual de gestión, correspondiente a la vigencia 2020, también se verificó publicación del informe de rendición de cuentas de la vigencia 2020.
https://scj.gov.co/sites/default/files/control/Informe%20de%20Gesti%C3%B3n%202020.pdf
https://scj.gov.co/es/transparencia/control/informes-gesti%C3%B3n-evaluaci%C3%B3n-y-auditoria/informe-rendici%C3%B3n-cuentas-2020
</t>
  </si>
  <si>
    <t xml:space="preserve">Se  verifican soportes de convocatoria remitida vía correo electrónico, se evidencia pieza grafica de convocatoria de dos eventos de dialogo realizados en 10 y 12 de marzo publicada en el micrositio: https://scj.gov.co/sites/default/files/documentos_rendicion_cuentas/156940613_5182644165141446_6827643912069818106_n-2_0.jpg </t>
  </si>
  <si>
    <t xml:space="preserve">Se verificaron soportes de la encuesta aplicada en los Diálogos Ciudadanos, se observo la participación de 79 ciudadanos, también se evidencio  el análisis correspondiente en el documento de sistematización de diálogos ciudadanos.
</t>
  </si>
  <si>
    <t>Se verifican soportes de dos mesas técnicas realizadas los días 16 y 29 de marzo de 2021 ,  para la organización y puesta en marcha de prueba piloto medición satisfacción,  establecer mecanismos o herramientas tecnológicas para la mejora de la medición de satisfacción.</t>
  </si>
  <si>
    <t xml:space="preserve">Se verificaron soportes y listados de asistencia de jornadas de capacitación realizadas obre el tema de faltas disciplinarias de servidores(as) públicos(as)s en los meses de enero y  marzo de 2021.
</t>
  </si>
  <si>
    <t>Se evidencia correo electrónico masivo con pieza comunicativa sobre tiempos de respuesta, enviado el 19 de marzo de 2021</t>
  </si>
  <si>
    <t xml:space="preserve">Se evidenció la socialización  del índice de Información Clasificada y Reservada, en el boletín interno 132. Está pendiente la actualización y publicación, la cual esta programada para el cuarto cuatrimestre </t>
  </si>
  <si>
    <t xml:space="preserve">Se evidenció la socialización del Registro de Activos de Información en el boletín interno Número 130.  Está pendiente la actualización y publicación, la cual esta programada para el cuarto cuatrimestre </t>
  </si>
  <si>
    <t>Se verificó la socialización  de las tablas de retención documental, en el boletín interno 132.</t>
  </si>
  <si>
    <t>Se evidencio el cronograma de capacitaciones 2021 de gestión documental, en versión preliminar. Se recomienda ajustar el cronograma atendiendo  la observación de la Oficina Asesora de Planeación.</t>
  </si>
  <si>
    <t>Se verificó acta de reunión y presentación, realizada el día 21  de abril de 2021 , en la cual se sensibilizó al grupo de gestores de integridad sobre temas de código y senda de integridad, conflicto de interés.</t>
  </si>
  <si>
    <t>Se evidencio en los numerales 1.7 y 1.8 del informe de gestión de integridad del a vigencia 2020, el análisis de los resultados de las encuestas aplicadas sobre apropiación del código de integridad.</t>
  </si>
  <si>
    <t>Se verificó pieza comunicativa de divulgación de las resultados de medición y percepción  de los niveles de apropiación de los valores y principios de acción por parte de los servidores y contratista.</t>
  </si>
  <si>
    <t>Se verifican informes mensuales de PQRS de los meses enero a marzo de 2021, soporte de mesa de trabajo de estructuración mejora de la medición de los canales de atención en la Entidad, realizada el día 24 de marzo de 2021.</t>
  </si>
  <si>
    <t>COMPONENTE 6. INICIATIVAS ADICIONALES</t>
  </si>
  <si>
    <t xml:space="preserve">COMPONENTE </t>
  </si>
  <si>
    <t xml:space="preserve">AVANCE </t>
  </si>
  <si>
    <t>COMPONENTE 1. GESTIÓN DEL RIESGO DE CORRUPCIÓN</t>
  </si>
  <si>
    <t>% AVANCE DEL PAAC 2021</t>
  </si>
  <si>
    <r>
      <rPr>
        <b/>
        <sz val="16"/>
        <color theme="1"/>
        <rFont val="Arial"/>
        <family val="2"/>
      </rPr>
      <t xml:space="preserve">Entidad: </t>
    </r>
    <r>
      <rPr>
        <sz val="16"/>
        <color theme="1"/>
        <rFont val="Arial"/>
        <family val="2"/>
      </rPr>
      <t>Secretaria Distrital de Seguridad, Convivencia y Justicia</t>
    </r>
  </si>
  <si>
    <r>
      <rPr>
        <b/>
        <sz val="16"/>
        <color theme="1"/>
        <rFont val="Arial"/>
        <family val="2"/>
      </rPr>
      <t>Vigencia :</t>
    </r>
    <r>
      <rPr>
        <sz val="16"/>
        <color theme="1"/>
        <rFont val="Arial"/>
        <family val="2"/>
      </rPr>
      <t xml:space="preserve"> 2021</t>
    </r>
  </si>
  <si>
    <r>
      <rPr>
        <b/>
        <sz val="16"/>
        <color theme="1"/>
        <rFont val="Arial"/>
        <family val="2"/>
      </rPr>
      <t xml:space="preserve">Fecha de Seguimiento: </t>
    </r>
    <r>
      <rPr>
        <sz val="16"/>
        <color theme="1"/>
        <rFont val="Arial"/>
        <family val="2"/>
      </rPr>
      <t>Mayo  de 2021</t>
    </r>
  </si>
  <si>
    <t>Se evidenciaron actas de reunión y presentaciones,  de las reuniones realizadas con  al grupo de gestores de integridad, en los meses marzo y abril de 2021</t>
  </si>
  <si>
    <t>Se observaron soportes de procedimiento y formatos en versión preliminar.</t>
  </si>
  <si>
    <t>Matriz primer seguimiento al Plan Anticorrupción y de Atención al Ciudadano 2021</t>
  </si>
  <si>
    <r>
      <t xml:space="preserve">Se llevó a cabo la jornada de socialización y sensibilización sobre el "Nuevo Instructivo de buzones" y el "Manual y protocolos de atención al ciudadano", con lo cual se cumplió con lo programado para el periodo
Evidencia: Capturas de pantalla de sesiones virtuales realizadas y listas de asistencia
</t>
    </r>
    <r>
      <rPr>
        <b/>
        <sz val="11"/>
        <color theme="1"/>
        <rFont val="Calibri"/>
        <family val="2"/>
        <scheme val="minor"/>
      </rPr>
      <t xml:space="preserve">Seguimiento OAP: </t>
    </r>
    <r>
      <rPr>
        <sz val="11"/>
        <color theme="1"/>
        <rFont val="Calibri"/>
        <family val="2"/>
        <scheme val="minor"/>
      </rPr>
      <t xml:space="preserve"> Se evidencia correo de socialización de Instructivo Canales de Atención PQRS
Ciudadanas I-AS-2, con la premisa de la implementación del Buzón de Sugerencia;  así como el pantallazo de la socialización y sensibilización  del mismo tema desarrollada el 27 de abril del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</si>
</sst>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28">
    <font>
      <sz val="11"/>
      <color theme="1"/>
      <name val="Calibri"/>
      <family val="2"/>
      <scheme val="minor"/>
    </font>
    <font>
      <b/>
      <sz val="11"/>
      <color theme="1"/>
      <name val="Calibri"/>
      <family val="2"/>
      <scheme val="minor"/>
    </font>
    <font>
      <sz val="8"/>
      <name val="Calibri"/>
      <family val="2"/>
      <scheme val="minor"/>
    </font>
    <font>
      <sz val="10"/>
      <name val="Arial"/>
      <family val="2"/>
    </font>
    <font>
      <sz val="9"/>
      <name val="SansSerif"/>
    </font>
    <font>
      <b/>
      <sz val="11"/>
      <color indexed="59"/>
      <name val="SansSerif"/>
    </font>
    <font>
      <b/>
      <sz val="11"/>
      <color indexed="72"/>
      <name val="SansSerif"/>
    </font>
    <font>
      <b/>
      <sz val="9"/>
      <color indexed="72"/>
      <name val="SansSerif"/>
    </font>
    <font>
      <sz val="9"/>
      <color indexed="72"/>
      <name val="SansSerif"/>
    </font>
    <font>
      <sz val="10"/>
      <color theme="1"/>
      <name val="Calibri"/>
      <family val="2"/>
      <scheme val="minor"/>
    </font>
    <font>
      <sz val="11"/>
      <color theme="1"/>
      <name val="Calibri"/>
      <family val="2"/>
      <scheme val="minor"/>
    </font>
    <font>
      <sz val="11"/>
      <color rgb="FFFF0000"/>
      <name val="Calibri"/>
      <family val="2"/>
      <scheme val="minor"/>
    </font>
    <font>
      <b/>
      <sz val="11"/>
      <color theme="0"/>
      <name val="Calibri"/>
      <family val="2"/>
      <scheme val="minor"/>
    </font>
    <font>
      <b/>
      <sz val="11"/>
      <name val="Calibri"/>
      <family val="2"/>
      <scheme val="minor"/>
    </font>
    <font>
      <b/>
      <u/>
      <sz val="11"/>
      <color theme="1"/>
      <name val="Calibri"/>
      <family val="2"/>
      <scheme val="minor"/>
    </font>
    <font>
      <b/>
      <i/>
      <sz val="11"/>
      <color theme="1"/>
      <name val="Calibri"/>
      <family val="2"/>
      <scheme val="minor"/>
    </font>
    <font>
      <b/>
      <sz val="11"/>
      <color indexed="72"/>
      <name val="Calibri"/>
      <family val="2"/>
      <scheme val="minor"/>
    </font>
    <font>
      <b/>
      <sz val="11"/>
      <color indexed="8"/>
      <name val="Calibri"/>
      <family val="2"/>
      <scheme val="minor"/>
    </font>
    <font>
      <sz val="11"/>
      <color indexed="8"/>
      <name val="Calibri"/>
      <family val="2"/>
      <scheme val="minor"/>
    </font>
    <font>
      <sz val="11"/>
      <color indexed="72"/>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
      <sz val="9"/>
      <color theme="1"/>
      <name val="Arial"/>
      <family val="2"/>
    </font>
    <font>
      <b/>
      <sz val="10"/>
      <color theme="0"/>
      <name val="Arial"/>
      <family val="2"/>
    </font>
    <font>
      <b/>
      <sz val="16"/>
      <color theme="1"/>
      <name val="Arial"/>
      <family val="2"/>
    </font>
    <font>
      <sz val="16"/>
      <color theme="1"/>
      <name val="Arial"/>
      <family val="2"/>
    </font>
  </fonts>
  <fills count="12">
    <fill>
      <patternFill patternType="none"/>
    </fill>
    <fill>
      <patternFill patternType="gray125"/>
    </fill>
    <fill>
      <patternFill patternType="solid">
        <fgColor rgb="FF650F2E"/>
        <bgColor indexed="64"/>
      </patternFill>
    </fill>
    <fill>
      <patternFill patternType="solid">
        <fgColor indexed="9"/>
        <bgColor indexed="64"/>
      </patternFill>
    </fill>
    <fill>
      <patternFill patternType="solid">
        <fgColor rgb="FFFFFF00"/>
        <bgColor indexed="64"/>
      </patternFill>
    </fill>
    <fill>
      <patternFill patternType="solid">
        <fgColor theme="0" tint="-0.499984740745262"/>
        <bgColor indexed="64"/>
      </patternFill>
    </fill>
    <fill>
      <patternFill patternType="solid">
        <fgColor indexed="22"/>
        <bgColor indexed="64"/>
      </patternFill>
    </fill>
    <fill>
      <patternFill patternType="solid">
        <fgColor theme="0" tint="-4.9989318521683403E-2"/>
        <bgColor indexed="64"/>
      </patternFill>
    </fill>
    <fill>
      <patternFill patternType="solid">
        <fgColor rgb="FF650F2E"/>
        <bgColor indexed="26"/>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diagonal/>
    </border>
    <border>
      <left style="medium">
        <color indexed="64"/>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applyNumberFormat="0" applyFont="0" applyFill="0" applyBorder="0" applyAlignment="0" applyProtection="0"/>
    <xf numFmtId="9" fontId="10" fillId="0" borderId="0" applyFont="0" applyFill="0" applyBorder="0" applyAlignment="0" applyProtection="0"/>
  </cellStyleXfs>
  <cellXfs count="305">
    <xf numFmtId="0" fontId="0" fillId="0" borderId="0" xfId="0"/>
    <xf numFmtId="0" fontId="4" fillId="0" borderId="0" xfId="1" applyNumberFormat="1" applyFont="1" applyFill="1" applyBorder="1" applyAlignment="1" applyProtection="1">
      <alignment horizontal="left" vertical="top" wrapText="1"/>
    </xf>
    <xf numFmtId="0" fontId="3" fillId="0" borderId="0" xfId="1" applyNumberFormat="1" applyFont="1" applyFill="1" applyBorder="1" applyAlignment="1"/>
    <xf numFmtId="0" fontId="7" fillId="0" borderId="15" xfId="1" applyNumberFormat="1" applyFont="1" applyFill="1" applyBorder="1" applyAlignment="1" applyProtection="1">
      <alignment horizontal="center" vertical="center" wrapText="1"/>
    </xf>
    <xf numFmtId="0" fontId="8" fillId="3" borderId="16" xfId="1" applyFont="1" applyFill="1" applyBorder="1" applyAlignment="1">
      <alignment horizontal="left" vertical="center" wrapText="1"/>
    </xf>
    <xf numFmtId="0" fontId="8" fillId="3" borderId="19" xfId="1" applyFont="1" applyFill="1" applyBorder="1" applyAlignment="1">
      <alignment horizontal="left" vertical="center" wrapText="1"/>
    </xf>
    <xf numFmtId="0" fontId="8" fillId="0" borderId="19" xfId="1" applyFont="1" applyBorder="1" applyAlignment="1">
      <alignment horizontal="left" vertical="center" wrapText="1"/>
    </xf>
    <xf numFmtId="0" fontId="8" fillId="3" borderId="19" xfId="1" applyFont="1" applyFill="1" applyBorder="1" applyAlignment="1">
      <alignment horizontal="center" vertical="center" wrapText="1"/>
    </xf>
    <xf numFmtId="0" fontId="8" fillId="3" borderId="21" xfId="1" applyFont="1" applyFill="1" applyBorder="1" applyAlignment="1">
      <alignment horizontal="left" vertical="center" wrapText="1"/>
    </xf>
    <xf numFmtId="0" fontId="0" fillId="0" borderId="0" xfId="0" applyFont="1" applyFill="1" applyAlignment="1">
      <alignment vertical="top"/>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xf numFmtId="9" fontId="0" fillId="0" borderId="1" xfId="0" applyNumberFormat="1" applyBorder="1"/>
    <xf numFmtId="0" fontId="0" fillId="0" borderId="1" xfId="0" applyBorder="1" applyAlignment="1">
      <alignment wrapText="1"/>
    </xf>
    <xf numFmtId="9" fontId="0" fillId="0" borderId="0" xfId="0" applyNumberFormat="1"/>
    <xf numFmtId="0" fontId="11" fillId="0" borderId="0" xfId="0" applyFont="1" applyFill="1" applyBorder="1"/>
    <xf numFmtId="0" fontId="9" fillId="0" borderId="0" xfId="0" applyFont="1" applyAlignment="1">
      <alignment horizontal="left" vertical="top" wrapText="1"/>
    </xf>
    <xf numFmtId="0" fontId="3" fillId="0" borderId="0" xfId="1" applyNumberFormat="1" applyFont="1" applyFill="1" applyBorder="1" applyAlignment="1"/>
    <xf numFmtId="0" fontId="7" fillId="0" borderId="43" xfId="1" applyNumberFormat="1" applyFont="1" applyFill="1" applyBorder="1" applyAlignment="1" applyProtection="1">
      <alignment horizontal="center" vertical="center" wrapText="1"/>
    </xf>
    <xf numFmtId="0" fontId="7" fillId="6" borderId="43" xfId="1" applyNumberFormat="1" applyFont="1" applyFill="1" applyBorder="1" applyAlignment="1" applyProtection="1">
      <alignment horizontal="center" vertical="center" wrapText="1"/>
    </xf>
    <xf numFmtId="0" fontId="8" fillId="3" borderId="45" xfId="1" applyNumberFormat="1" applyFont="1" applyFill="1" applyBorder="1" applyAlignment="1" applyProtection="1">
      <alignment horizontal="center" vertical="center" wrapText="1"/>
    </xf>
    <xf numFmtId="0" fontId="8" fillId="3" borderId="45" xfId="1" applyNumberFormat="1" applyFont="1" applyFill="1" applyBorder="1" applyAlignment="1" applyProtection="1">
      <alignment horizontal="left" vertical="center" wrapText="1"/>
    </xf>
    <xf numFmtId="0" fontId="8" fillId="3" borderId="46" xfId="1" applyNumberFormat="1" applyFont="1" applyFill="1" applyBorder="1" applyAlignment="1" applyProtection="1">
      <alignment horizontal="left" vertical="center" wrapText="1"/>
    </xf>
    <xf numFmtId="0" fontId="0" fillId="11" borderId="34" xfId="0" applyFill="1" applyBorder="1"/>
    <xf numFmtId="0" fontId="0" fillId="11" borderId="33" xfId="0" applyFill="1" applyBorder="1"/>
    <xf numFmtId="0" fontId="0" fillId="11" borderId="61" xfId="0" applyFill="1" applyBorder="1"/>
    <xf numFmtId="0" fontId="0" fillId="11" borderId="0" xfId="0" applyFill="1"/>
    <xf numFmtId="0" fontId="0" fillId="11" borderId="35" xfId="0" applyFill="1" applyBorder="1"/>
    <xf numFmtId="0" fontId="1" fillId="11" borderId="24" xfId="0" applyFont="1" applyFill="1" applyBorder="1" applyAlignment="1">
      <alignment horizontal="center" vertical="center"/>
    </xf>
    <xf numFmtId="0" fontId="1" fillId="11" borderId="26" xfId="0" applyFont="1" applyFill="1" applyBorder="1" applyAlignment="1">
      <alignment horizontal="center" vertical="center"/>
    </xf>
    <xf numFmtId="0" fontId="0" fillId="11" borderId="36" xfId="0" applyFill="1" applyBorder="1"/>
    <xf numFmtId="0" fontId="0" fillId="11" borderId="28" xfId="0" applyFill="1" applyBorder="1" applyAlignment="1">
      <alignment horizontal="left"/>
    </xf>
    <xf numFmtId="0" fontId="0" fillId="11" borderId="29" xfId="0" applyFill="1" applyBorder="1" applyAlignment="1">
      <alignment horizontal="center"/>
    </xf>
    <xf numFmtId="0" fontId="0" fillId="11" borderId="30" xfId="0" applyFill="1" applyBorder="1" applyAlignment="1">
      <alignment horizontal="left" wrapText="1"/>
    </xf>
    <xf numFmtId="0" fontId="0" fillId="11" borderId="32" xfId="0" applyFill="1" applyBorder="1" applyAlignment="1">
      <alignment horizontal="center"/>
    </xf>
    <xf numFmtId="0" fontId="0" fillId="11" borderId="37" xfId="0" applyFill="1" applyBorder="1"/>
    <xf numFmtId="0" fontId="0" fillId="11" borderId="38" xfId="0" applyFill="1" applyBorder="1"/>
    <xf numFmtId="0" fontId="0" fillId="11" borderId="39" xfId="0" applyFill="1" applyBorder="1"/>
    <xf numFmtId="0" fontId="0" fillId="0" borderId="0" xfId="0" applyFont="1" applyAlignment="1"/>
    <xf numFmtId="0" fontId="0" fillId="0" borderId="34" xfId="0" applyFont="1" applyBorder="1" applyAlignment="1"/>
    <xf numFmtId="0" fontId="0" fillId="0" borderId="33" xfId="0" applyFont="1" applyBorder="1" applyAlignment="1"/>
    <xf numFmtId="0" fontId="0" fillId="0" borderId="0" xfId="0" applyFont="1"/>
    <xf numFmtId="0" fontId="0" fillId="0" borderId="35" xfId="0" applyFont="1" applyBorder="1" applyAlignment="1"/>
    <xf numFmtId="0" fontId="0" fillId="0" borderId="0" xfId="0" applyFont="1" applyBorder="1" applyAlignment="1"/>
    <xf numFmtId="0" fontId="0" fillId="0" borderId="37" xfId="0" applyFont="1" applyBorder="1" applyAlignment="1"/>
    <xf numFmtId="0" fontId="0" fillId="0" borderId="38" xfId="0" applyFont="1" applyBorder="1" applyAlignment="1"/>
    <xf numFmtId="0" fontId="12" fillId="2" borderId="25" xfId="0" applyFont="1" applyFill="1" applyBorder="1" applyAlignment="1">
      <alignment horizontal="center" vertical="center" wrapText="1"/>
    </xf>
    <xf numFmtId="0" fontId="0" fillId="0" borderId="0" xfId="0" applyFont="1" applyFill="1" applyBorder="1" applyAlignment="1">
      <alignment horizontal="center" wrapText="1"/>
    </xf>
    <xf numFmtId="0" fontId="0" fillId="0" borderId="0" xfId="0" applyFont="1" applyFill="1" applyBorder="1" applyAlignment="1">
      <alignment horizontal="center"/>
    </xf>
    <xf numFmtId="9" fontId="1" fillId="0" borderId="0" xfId="0" applyNumberFormat="1" applyFont="1" applyAlignment="1">
      <alignment horizontal="center" vertical="center" wrapText="1"/>
    </xf>
    <xf numFmtId="0" fontId="13" fillId="0" borderId="0" xfId="0" applyFont="1" applyAlignment="1" applyProtection="1">
      <alignment horizontal="center" vertical="center" wrapText="1"/>
      <protection locked="0"/>
    </xf>
    <xf numFmtId="17" fontId="13" fillId="0" borderId="0" xfId="0" applyNumberFormat="1" applyFont="1" applyAlignment="1" applyProtection="1">
      <alignment horizontal="center" vertical="center" wrapText="1"/>
      <protection locked="0"/>
    </xf>
    <xf numFmtId="9" fontId="1" fillId="0" borderId="0" xfId="0" applyNumberFormat="1" applyFont="1" applyAlignment="1">
      <alignment horizontal="center" vertical="center"/>
    </xf>
    <xf numFmtId="0" fontId="1" fillId="0" borderId="0" xfId="0" applyFont="1" applyFill="1" applyBorder="1" applyAlignment="1">
      <alignment horizontal="center" vertical="center" wrapText="1"/>
    </xf>
    <xf numFmtId="0" fontId="1" fillId="0" borderId="28" xfId="0" applyFont="1" applyFill="1" applyBorder="1" applyAlignment="1">
      <alignment horizontal="justify" vertical="top" wrapText="1"/>
    </xf>
    <xf numFmtId="0" fontId="1" fillId="0" borderId="56" xfId="0" applyFont="1" applyFill="1" applyBorder="1" applyAlignment="1">
      <alignment horizontal="justify" vertical="top" wrapText="1"/>
    </xf>
    <xf numFmtId="0" fontId="0" fillId="0" borderId="0" xfId="0" applyFont="1" applyAlignment="1">
      <alignment horizontal="center" vertical="center"/>
    </xf>
    <xf numFmtId="0" fontId="1" fillId="5" borderId="24" xfId="0" applyFont="1" applyFill="1" applyBorder="1" applyAlignment="1">
      <alignment vertical="center" wrapText="1"/>
    </xf>
    <xf numFmtId="0" fontId="1" fillId="5" borderId="25" xfId="0" applyFont="1" applyFill="1" applyBorder="1" applyAlignment="1">
      <alignment vertical="center" wrapText="1"/>
    </xf>
    <xf numFmtId="0" fontId="1" fillId="5" borderId="25" xfId="0" applyFont="1" applyFill="1" applyBorder="1" applyAlignment="1">
      <alignment horizontal="center" vertical="center" wrapText="1"/>
    </xf>
    <xf numFmtId="0" fontId="1" fillId="5" borderId="27" xfId="0" applyFont="1" applyFill="1" applyBorder="1" applyAlignment="1">
      <alignment horizontal="center" vertical="center" wrapText="1"/>
    </xf>
    <xf numFmtId="0" fontId="1" fillId="5" borderId="28" xfId="0" applyFont="1" applyFill="1" applyBorder="1" applyAlignment="1">
      <alignment horizontal="center" vertical="center" wrapText="1"/>
    </xf>
    <xf numFmtId="0" fontId="1" fillId="5" borderId="56" xfId="0" applyFont="1" applyFill="1" applyBorder="1" applyAlignment="1">
      <alignment horizontal="center" vertical="center" wrapText="1"/>
    </xf>
    <xf numFmtId="0" fontId="0" fillId="0" borderId="0" xfId="0" applyFont="1" applyFill="1"/>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top" wrapText="1"/>
    </xf>
    <xf numFmtId="164" fontId="0" fillId="0" borderId="1" xfId="0" applyNumberFormat="1" applyFont="1" applyFill="1" applyBorder="1" applyAlignment="1">
      <alignment horizontal="left" vertical="center" wrapText="1"/>
    </xf>
    <xf numFmtId="165" fontId="0" fillId="0" borderId="1" xfId="2" applyNumberFormat="1" applyFont="1" applyFill="1" applyBorder="1" applyAlignment="1">
      <alignment horizontal="center"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center" vertical="center"/>
    </xf>
    <xf numFmtId="9" fontId="0" fillId="0" borderId="1" xfId="2" applyFont="1" applyFill="1" applyBorder="1" applyAlignment="1">
      <alignment horizontal="center" vertical="center"/>
    </xf>
    <xf numFmtId="165" fontId="0" fillId="0" borderId="1" xfId="2" applyNumberFormat="1" applyFont="1" applyFill="1" applyBorder="1" applyAlignment="1">
      <alignment horizontal="center" vertical="center"/>
    </xf>
    <xf numFmtId="0" fontId="0" fillId="0" borderId="1" xfId="0" applyFont="1" applyBorder="1" applyAlignment="1">
      <alignment horizontal="justify" vertical="top" wrapText="1"/>
    </xf>
    <xf numFmtId="0" fontId="0" fillId="0" borderId="3" xfId="0" applyFont="1" applyBorder="1" applyAlignment="1">
      <alignment horizontal="justify" vertical="top" wrapText="1"/>
    </xf>
    <xf numFmtId="0" fontId="0" fillId="0" borderId="28" xfId="0" applyFont="1" applyFill="1" applyBorder="1" applyAlignment="1">
      <alignment horizontal="justify" vertical="top" wrapText="1"/>
    </xf>
    <xf numFmtId="9" fontId="0" fillId="9" borderId="56" xfId="0" applyNumberFormat="1" applyFont="1" applyFill="1" applyBorder="1" applyAlignment="1">
      <alignment horizontal="center" vertical="top" wrapText="1"/>
    </xf>
    <xf numFmtId="14" fontId="0" fillId="0" borderId="28" xfId="0" applyNumberFormat="1" applyFont="1" applyBorder="1" applyAlignment="1" applyProtection="1">
      <alignment horizontal="justify" vertical="top"/>
      <protection locked="0"/>
    </xf>
    <xf numFmtId="165" fontId="0" fillId="0" borderId="1" xfId="2" applyNumberFormat="1" applyFont="1" applyBorder="1" applyAlignment="1">
      <alignment horizontal="center" vertical="center" wrapText="1"/>
    </xf>
    <xf numFmtId="0" fontId="0" fillId="0" borderId="1" xfId="0" applyFont="1" applyFill="1" applyBorder="1" applyAlignment="1">
      <alignment horizontal="left" vertical="center" wrapText="1"/>
    </xf>
    <xf numFmtId="0" fontId="14" fillId="0" borderId="3" xfId="0" applyFont="1" applyBorder="1" applyAlignment="1">
      <alignment horizontal="justify" vertical="top" wrapText="1"/>
    </xf>
    <xf numFmtId="9" fontId="0" fillId="10" borderId="56" xfId="0" applyNumberFormat="1" applyFont="1" applyFill="1" applyBorder="1" applyAlignment="1">
      <alignment horizontal="center" vertical="top" wrapText="1"/>
    </xf>
    <xf numFmtId="0" fontId="1" fillId="0" borderId="1" xfId="0" applyFont="1" applyBorder="1" applyAlignment="1">
      <alignment horizontal="justify" vertical="top" wrapText="1"/>
    </xf>
    <xf numFmtId="0" fontId="0" fillId="0" borderId="28" xfId="0" applyFont="1" applyBorder="1" applyAlignment="1">
      <alignment horizontal="justify" vertical="top" wrapText="1"/>
    </xf>
    <xf numFmtId="0" fontId="1" fillId="5" borderId="28" xfId="0" applyFont="1" applyFill="1" applyBorder="1" applyAlignment="1">
      <alignment horizontal="left" vertical="center" wrapText="1"/>
    </xf>
    <xf numFmtId="164" fontId="0" fillId="0" borderId="1" xfId="0" applyNumberFormat="1" applyFont="1" applyFill="1" applyBorder="1" applyAlignment="1">
      <alignment horizontal="left" vertical="top" wrapText="1"/>
    </xf>
    <xf numFmtId="0" fontId="1" fillId="5" borderId="30" xfId="0" applyFont="1" applyFill="1" applyBorder="1" applyAlignment="1">
      <alignment horizontal="left" vertical="center" wrapText="1"/>
    </xf>
    <xf numFmtId="0" fontId="0" fillId="0" borderId="31" xfId="0" applyFont="1" applyFill="1" applyBorder="1" applyAlignment="1">
      <alignment horizontal="center" vertical="center" wrapText="1"/>
    </xf>
    <xf numFmtId="0" fontId="0" fillId="0" borderId="31" xfId="0" applyFont="1" applyFill="1" applyBorder="1" applyAlignment="1">
      <alignment horizontal="left" vertical="top" wrapText="1"/>
    </xf>
    <xf numFmtId="164" fontId="0" fillId="0" borderId="31" xfId="0" applyNumberFormat="1" applyFont="1" applyFill="1" applyBorder="1" applyAlignment="1">
      <alignment horizontal="left" vertical="top" wrapText="1"/>
    </xf>
    <xf numFmtId="165" fontId="0" fillId="0" borderId="31" xfId="2" applyNumberFormat="1" applyFont="1" applyFill="1" applyBorder="1" applyAlignment="1">
      <alignment horizontal="center" vertical="center" wrapText="1"/>
    </xf>
    <xf numFmtId="0" fontId="0" fillId="0" borderId="31" xfId="0" applyFont="1" applyFill="1" applyBorder="1" applyAlignment="1">
      <alignment horizontal="justify" vertical="center" wrapText="1"/>
    </xf>
    <xf numFmtId="0" fontId="0" fillId="0" borderId="31" xfId="0" applyFont="1" applyFill="1" applyBorder="1" applyAlignment="1">
      <alignment horizontal="center" vertical="center"/>
    </xf>
    <xf numFmtId="9" fontId="0" fillId="0" borderId="31" xfId="2" applyFont="1" applyFill="1" applyBorder="1" applyAlignment="1">
      <alignment horizontal="center" vertical="center"/>
    </xf>
    <xf numFmtId="165" fontId="0" fillId="0" borderId="31" xfId="2" applyNumberFormat="1" applyFont="1" applyFill="1" applyBorder="1" applyAlignment="1">
      <alignment horizontal="center" vertical="center"/>
    </xf>
    <xf numFmtId="0" fontId="0" fillId="0" borderId="31" xfId="0" applyFont="1" applyBorder="1" applyAlignment="1">
      <alignment horizontal="justify" vertical="top" wrapText="1"/>
    </xf>
    <xf numFmtId="0" fontId="0" fillId="0" borderId="48" xfId="0" applyFont="1" applyBorder="1" applyAlignment="1">
      <alignment horizontal="justify" vertical="top" wrapText="1"/>
    </xf>
    <xf numFmtId="0" fontId="0" fillId="0" borderId="0" xfId="0" applyFont="1" applyFill="1" applyBorder="1" applyAlignment="1">
      <alignment wrapText="1"/>
    </xf>
    <xf numFmtId="0" fontId="16" fillId="0" borderId="0" xfId="1"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Border="1" applyAlignment="1">
      <alignment horizontal="justify" vertical="center" wrapText="1"/>
    </xf>
    <xf numFmtId="0" fontId="12" fillId="2" borderId="42" xfId="0" applyFont="1" applyFill="1" applyBorder="1" applyAlignment="1">
      <alignment vertical="center" wrapText="1"/>
    </xf>
    <xf numFmtId="0" fontId="12" fillId="2" borderId="52" xfId="0" applyFont="1" applyFill="1" applyBorder="1" applyAlignment="1">
      <alignment vertical="center" wrapText="1"/>
    </xf>
    <xf numFmtId="9" fontId="12" fillId="2" borderId="54" xfId="0" applyNumberFormat="1" applyFont="1" applyFill="1" applyBorder="1" applyAlignment="1">
      <alignment horizontal="center" vertical="center" wrapText="1"/>
    </xf>
    <xf numFmtId="0" fontId="0" fillId="0" borderId="0" xfId="0" applyFont="1" applyFill="1" applyBorder="1"/>
    <xf numFmtId="0" fontId="16" fillId="5" borderId="24" xfId="1" applyNumberFormat="1" applyFont="1" applyFill="1" applyBorder="1" applyAlignment="1" applyProtection="1">
      <alignment horizontal="center" vertical="center" wrapText="1"/>
    </xf>
    <xf numFmtId="0" fontId="16" fillId="5" borderId="25" xfId="1"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6" fillId="5" borderId="25" xfId="1" applyNumberFormat="1" applyFont="1" applyFill="1" applyBorder="1" applyAlignment="1" applyProtection="1">
      <alignment horizontal="center" vertical="center" wrapText="1"/>
    </xf>
    <xf numFmtId="0" fontId="1" fillId="5" borderId="24" xfId="0" applyFont="1" applyFill="1" applyBorder="1" applyAlignment="1">
      <alignment horizontal="center" vertical="center" wrapText="1"/>
    </xf>
    <xf numFmtId="0" fontId="18" fillId="5" borderId="30" xfId="0" applyFont="1" applyFill="1" applyBorder="1" applyAlignment="1">
      <alignment horizontal="left" vertical="center" wrapText="1"/>
    </xf>
    <xf numFmtId="0" fontId="18" fillId="3" borderId="31" xfId="0" applyFont="1" applyFill="1" applyBorder="1" applyAlignment="1">
      <alignment horizontal="left" vertical="center" wrapText="1"/>
    </xf>
    <xf numFmtId="0" fontId="0" fillId="0" borderId="31" xfId="0" applyFont="1" applyFill="1" applyBorder="1" applyAlignment="1">
      <alignment horizontal="left" vertical="center" wrapText="1"/>
    </xf>
    <xf numFmtId="0" fontId="18" fillId="3" borderId="31" xfId="0" applyFont="1" applyFill="1" applyBorder="1" applyAlignment="1">
      <alignment horizontal="center" vertical="center" wrapText="1"/>
    </xf>
    <xf numFmtId="0" fontId="19" fillId="3" borderId="31" xfId="1" applyFont="1" applyFill="1" applyBorder="1" applyAlignment="1">
      <alignment horizontal="left" vertical="center" wrapText="1"/>
    </xf>
    <xf numFmtId="0" fontId="19" fillId="3" borderId="31" xfId="1" applyFont="1" applyFill="1" applyBorder="1" applyAlignment="1">
      <alignment vertical="center" wrapText="1"/>
    </xf>
    <xf numFmtId="0" fontId="19" fillId="0" borderId="31" xfId="1" applyFont="1" applyBorder="1" applyAlignment="1">
      <alignment horizontal="left" vertical="center" wrapText="1"/>
    </xf>
    <xf numFmtId="0" fontId="19" fillId="3" borderId="31" xfId="1" applyFont="1" applyFill="1" applyBorder="1" applyAlignment="1">
      <alignment horizontal="center" vertical="center" wrapText="1"/>
    </xf>
    <xf numFmtId="0" fontId="19" fillId="3" borderId="31" xfId="1" applyFont="1" applyFill="1" applyBorder="1" applyAlignment="1">
      <alignment vertical="center"/>
    </xf>
    <xf numFmtId="14" fontId="19" fillId="3" borderId="31" xfId="1" applyNumberFormat="1" applyFont="1" applyFill="1" applyBorder="1" applyAlignment="1">
      <alignment horizontal="left" vertical="center" wrapText="1"/>
    </xf>
    <xf numFmtId="9" fontId="0" fillId="0" borderId="31" xfId="0" applyNumberFormat="1" applyFont="1" applyBorder="1"/>
    <xf numFmtId="0" fontId="0" fillId="0" borderId="28" xfId="0" applyFont="1" applyBorder="1" applyAlignment="1">
      <alignment horizontal="justify" vertical="top"/>
    </xf>
    <xf numFmtId="0" fontId="0" fillId="0" borderId="0" xfId="0" applyFont="1" applyFill="1" applyBorder="1" applyAlignment="1">
      <alignment horizontal="left"/>
    </xf>
    <xf numFmtId="0" fontId="12" fillId="0" borderId="0" xfId="0" applyFont="1" applyFill="1" applyBorder="1" applyAlignment="1">
      <alignment vertical="center"/>
    </xf>
    <xf numFmtId="0" fontId="13" fillId="0" borderId="0" xfId="0" applyFont="1" applyFill="1" applyAlignment="1" applyProtection="1">
      <alignment horizontal="center" vertical="center" wrapText="1"/>
      <protection locked="0"/>
    </xf>
    <xf numFmtId="0" fontId="1" fillId="0" borderId="0" xfId="0" applyFont="1" applyFill="1" applyBorder="1" applyAlignment="1">
      <alignment vertical="center" wrapText="1"/>
    </xf>
    <xf numFmtId="0" fontId="0" fillId="0" borderId="1" xfId="0" applyFont="1" applyFill="1" applyBorder="1" applyAlignment="1">
      <alignment vertical="top" wrapText="1"/>
    </xf>
    <xf numFmtId="14" fontId="0" fillId="0" borderId="1" xfId="0" applyNumberFormat="1" applyFont="1" applyFill="1" applyBorder="1" applyAlignment="1">
      <alignment horizontal="left" vertical="center" wrapText="1"/>
    </xf>
    <xf numFmtId="0" fontId="1" fillId="0" borderId="3" xfId="0" applyFont="1" applyBorder="1" applyAlignment="1">
      <alignment horizontal="justify" vertical="top" wrapText="1"/>
    </xf>
    <xf numFmtId="0" fontId="0" fillId="0" borderId="31" xfId="0" applyFont="1" applyFill="1" applyBorder="1" applyAlignment="1">
      <alignment vertical="top" wrapText="1"/>
    </xf>
    <xf numFmtId="14" fontId="0" fillId="0" borderId="31" xfId="0" applyNumberFormat="1" applyFont="1" applyFill="1" applyBorder="1" applyAlignment="1">
      <alignment horizontal="left" vertical="center" wrapText="1"/>
    </xf>
    <xf numFmtId="0" fontId="12" fillId="2" borderId="58" xfId="0" applyFont="1" applyFill="1" applyBorder="1" applyAlignment="1">
      <alignment vertical="center" wrapText="1"/>
    </xf>
    <xf numFmtId="0" fontId="12" fillId="2" borderId="59" xfId="0" applyFont="1" applyFill="1" applyBorder="1" applyAlignment="1">
      <alignment vertical="center" wrapText="1"/>
    </xf>
    <xf numFmtId="0" fontId="1" fillId="5" borderId="1"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0" fillId="0" borderId="0" xfId="0" applyFont="1" applyAlignment="1">
      <alignment horizontal="center" vertical="center" wrapText="1"/>
    </xf>
    <xf numFmtId="0" fontId="0" fillId="0" borderId="3" xfId="0" applyFont="1" applyFill="1" applyBorder="1" applyAlignment="1">
      <alignment horizontal="center" vertical="center" wrapText="1"/>
    </xf>
    <xf numFmtId="10" fontId="0" fillId="0" borderId="1" xfId="2" applyNumberFormat="1" applyFont="1" applyFill="1" applyBorder="1" applyAlignment="1">
      <alignment horizontal="center" vertical="center" wrapText="1"/>
    </xf>
    <xf numFmtId="0" fontId="0" fillId="0" borderId="1" xfId="0" applyFont="1" applyFill="1" applyBorder="1"/>
    <xf numFmtId="9" fontId="0" fillId="4" borderId="56" xfId="0" applyNumberFormat="1" applyFont="1" applyFill="1" applyBorder="1" applyAlignment="1">
      <alignment horizontal="center" vertical="top" wrapText="1"/>
    </xf>
    <xf numFmtId="0" fontId="1" fillId="5" borderId="1" xfId="0" applyFont="1" applyFill="1" applyBorder="1" applyAlignment="1">
      <alignment horizontal="left" vertical="center" wrapText="1"/>
    </xf>
    <xf numFmtId="10" fontId="0" fillId="0" borderId="31" xfId="2" applyNumberFormat="1" applyFont="1" applyFill="1" applyBorder="1" applyAlignment="1">
      <alignment horizontal="center" vertical="center" wrapText="1"/>
    </xf>
    <xf numFmtId="0" fontId="11" fillId="0" borderId="0" xfId="0" applyFont="1" applyFill="1" applyBorder="1" applyAlignment="1">
      <alignment wrapText="1"/>
    </xf>
    <xf numFmtId="0" fontId="11" fillId="0" borderId="0" xfId="0" applyFont="1" applyFill="1" applyBorder="1" applyAlignment="1">
      <alignment horizontal="left"/>
    </xf>
    <xf numFmtId="0" fontId="23" fillId="0" borderId="0" xfId="0" applyFont="1" applyFill="1" applyBorder="1" applyAlignment="1">
      <alignment vertical="center"/>
    </xf>
    <xf numFmtId="0" fontId="23" fillId="0" borderId="0" xfId="0" applyFont="1" applyAlignment="1">
      <alignment horizontal="center" vertical="center" wrapText="1"/>
    </xf>
    <xf numFmtId="0" fontId="23" fillId="0" borderId="0" xfId="0" applyFont="1" applyFill="1" applyAlignment="1" applyProtection="1">
      <alignment horizontal="center" vertical="center" wrapText="1"/>
      <protection locked="0"/>
    </xf>
    <xf numFmtId="0" fontId="23" fillId="0" borderId="0" xfId="0" applyFont="1" applyFill="1" applyAlignment="1">
      <alignment horizontal="center" vertical="center" wrapText="1"/>
    </xf>
    <xf numFmtId="0" fontId="23" fillId="0" borderId="0" xfId="0" applyFont="1" applyFill="1" applyBorder="1" applyAlignment="1">
      <alignment vertical="center" wrapText="1"/>
    </xf>
    <xf numFmtId="0" fontId="12" fillId="2" borderId="53" xfId="0" applyFont="1" applyFill="1" applyBorder="1" applyAlignment="1">
      <alignment horizontal="center" vertical="center" wrapText="1"/>
    </xf>
    <xf numFmtId="0" fontId="12" fillId="2" borderId="57" xfId="0" applyFont="1" applyFill="1" applyBorder="1" applyAlignment="1">
      <alignment horizontal="center" vertical="center" wrapText="1"/>
    </xf>
    <xf numFmtId="9" fontId="0" fillId="9" borderId="29" xfId="0" applyNumberFormat="1" applyFont="1" applyFill="1" applyBorder="1" applyAlignment="1">
      <alignment horizontal="center" vertical="top" wrapText="1"/>
    </xf>
    <xf numFmtId="0" fontId="0" fillId="7" borderId="28" xfId="0" applyFont="1" applyFill="1" applyBorder="1" applyAlignment="1">
      <alignment horizontal="justify" vertical="top" wrapText="1"/>
    </xf>
    <xf numFmtId="9" fontId="0" fillId="0" borderId="1" xfId="0" applyNumberFormat="1" applyFont="1" applyFill="1" applyBorder="1" applyAlignment="1">
      <alignment horizontal="justify" vertical="center" wrapText="1"/>
    </xf>
    <xf numFmtId="0" fontId="0" fillId="0" borderId="1" xfId="0" applyFont="1" applyFill="1" applyBorder="1" applyAlignment="1">
      <alignment vertical="center" wrapText="1"/>
    </xf>
    <xf numFmtId="0" fontId="0" fillId="0" borderId="0" xfId="0" applyFont="1" applyAlignment="1">
      <alignment vertical="center"/>
    </xf>
    <xf numFmtId="0" fontId="1" fillId="5" borderId="28" xfId="0" applyFont="1" applyFill="1" applyBorder="1" applyAlignment="1">
      <alignment vertical="center" wrapText="1"/>
    </xf>
    <xf numFmtId="0" fontId="1" fillId="5" borderId="28" xfId="0" applyFont="1" applyFill="1" applyBorder="1" applyAlignment="1">
      <alignment vertical="center"/>
    </xf>
    <xf numFmtId="14" fontId="0" fillId="0" borderId="1" xfId="0" applyNumberFormat="1" applyFont="1" applyBorder="1" applyAlignment="1">
      <alignment horizontal="left" vertical="center" wrapText="1"/>
    </xf>
    <xf numFmtId="0" fontId="0" fillId="0" borderId="0" xfId="0" applyFont="1" applyFill="1" applyAlignment="1">
      <alignment vertical="center"/>
    </xf>
    <xf numFmtId="9" fontId="0" fillId="0" borderId="1" xfId="0" applyNumberFormat="1" applyFont="1" applyFill="1" applyBorder="1" applyAlignment="1">
      <alignment horizontal="center" vertical="center"/>
    </xf>
    <xf numFmtId="14" fontId="0" fillId="0" borderId="31" xfId="0" applyNumberFormat="1" applyFont="1" applyBorder="1" applyAlignment="1">
      <alignment horizontal="left" vertical="center" wrapText="1"/>
    </xf>
    <xf numFmtId="165" fontId="0" fillId="0" borderId="31" xfId="2" applyNumberFormat="1" applyFont="1" applyBorder="1" applyAlignment="1">
      <alignment horizontal="center" vertical="center" wrapText="1"/>
    </xf>
    <xf numFmtId="14" fontId="0" fillId="0" borderId="53" xfId="0" applyNumberFormat="1" applyFont="1" applyBorder="1" applyAlignment="1" applyProtection="1">
      <alignment horizontal="justify" vertical="top"/>
      <protection locked="0"/>
    </xf>
    <xf numFmtId="0" fontId="0" fillId="0" borderId="0" xfId="0" applyFont="1" applyAlignment="1">
      <alignment wrapText="1"/>
    </xf>
    <xf numFmtId="0" fontId="0" fillId="0" borderId="0" xfId="0" applyFont="1" applyFill="1" applyAlignment="1">
      <alignment horizontal="left"/>
    </xf>
    <xf numFmtId="0" fontId="0" fillId="0" borderId="0" xfId="0" applyFont="1" applyAlignment="1">
      <alignment horizontal="center"/>
    </xf>
    <xf numFmtId="0" fontId="0" fillId="0" borderId="0" xfId="0" applyFont="1" applyAlignment="1">
      <alignment horizontal="left" vertical="top"/>
    </xf>
    <xf numFmtId="0" fontId="0" fillId="0" borderId="0" xfId="0" applyFont="1" applyAlignment="1">
      <alignment horizontal="left" vertical="top" wrapText="1"/>
    </xf>
    <xf numFmtId="0" fontId="0" fillId="0" borderId="0" xfId="0" applyFont="1" applyAlignment="1">
      <alignment horizontal="left"/>
    </xf>
    <xf numFmtId="0" fontId="12" fillId="2" borderId="40" xfId="0" applyFont="1" applyFill="1" applyBorder="1" applyAlignment="1">
      <alignment vertical="center" wrapText="1"/>
    </xf>
    <xf numFmtId="0" fontId="12" fillId="2" borderId="60" xfId="0" applyFont="1" applyFill="1" applyBorder="1" applyAlignment="1">
      <alignment vertical="center" wrapText="1"/>
    </xf>
    <xf numFmtId="9" fontId="12" fillId="2" borderId="55" xfId="0" applyNumberFormat="1" applyFont="1" applyFill="1" applyBorder="1" applyAlignment="1">
      <alignment horizontal="center" vertical="center" wrapText="1"/>
    </xf>
    <xf numFmtId="9" fontId="12" fillId="2" borderId="51" xfId="0" applyNumberFormat="1" applyFont="1" applyFill="1" applyBorder="1" applyAlignment="1">
      <alignment horizontal="center" vertical="center" wrapText="1"/>
    </xf>
    <xf numFmtId="0" fontId="0" fillId="0" borderId="0" xfId="0" applyFont="1" applyAlignment="1">
      <alignment horizontal="justify" vertical="top" wrapText="1"/>
    </xf>
    <xf numFmtId="9" fontId="0" fillId="0" borderId="29" xfId="0" applyNumberFormat="1" applyFont="1" applyFill="1" applyBorder="1" applyAlignment="1">
      <alignment horizontal="center" vertical="top" wrapText="1"/>
    </xf>
    <xf numFmtId="9" fontId="1" fillId="0" borderId="29" xfId="0" applyNumberFormat="1" applyFont="1" applyFill="1" applyBorder="1" applyAlignment="1">
      <alignment horizontal="center" vertical="top" wrapText="1"/>
    </xf>
    <xf numFmtId="9" fontId="1" fillId="5" borderId="29" xfId="0" applyNumberFormat="1" applyFont="1" applyFill="1" applyBorder="1" applyAlignment="1">
      <alignment horizontal="center" vertical="center" wrapText="1"/>
    </xf>
    <xf numFmtId="9" fontId="0" fillId="0" borderId="29" xfId="0" applyNumberFormat="1" applyFont="1" applyBorder="1" applyAlignment="1">
      <alignment horizontal="center" vertical="top" wrapText="1"/>
    </xf>
    <xf numFmtId="9" fontId="0" fillId="0" borderId="54" xfId="0" applyNumberFormat="1" applyFont="1" applyBorder="1" applyAlignment="1">
      <alignment horizontal="center" vertical="top" wrapText="1"/>
    </xf>
    <xf numFmtId="9" fontId="0" fillId="0" borderId="0" xfId="0" applyNumberFormat="1" applyFont="1" applyAlignment="1">
      <alignment horizontal="center" vertical="top" wrapText="1"/>
    </xf>
    <xf numFmtId="9" fontId="1" fillId="5" borderId="25" xfId="2" applyFont="1" applyFill="1" applyBorder="1" applyAlignment="1">
      <alignment horizontal="center" vertical="center" wrapText="1"/>
    </xf>
    <xf numFmtId="0" fontId="13" fillId="5" borderId="25" xfId="0" applyFont="1" applyFill="1" applyBorder="1" applyAlignment="1" applyProtection="1">
      <alignment horizontal="center" vertical="center" textRotation="90" wrapText="1"/>
      <protection locked="0"/>
    </xf>
    <xf numFmtId="9" fontId="13" fillId="5" borderId="25" xfId="2" applyFont="1" applyFill="1" applyBorder="1" applyAlignment="1" applyProtection="1">
      <alignment horizontal="center" vertical="center" textRotation="90" wrapText="1"/>
      <protection locked="0"/>
    </xf>
    <xf numFmtId="9" fontId="1" fillId="5" borderId="25" xfId="0" applyNumberFormat="1" applyFont="1" applyFill="1" applyBorder="1" applyAlignment="1">
      <alignment horizontal="center" vertical="center"/>
    </xf>
    <xf numFmtId="9" fontId="25" fillId="2" borderId="0" xfId="0" applyNumberFormat="1" applyFont="1" applyFill="1" applyBorder="1" applyAlignment="1">
      <alignment horizontal="center"/>
    </xf>
    <xf numFmtId="0" fontId="25" fillId="2" borderId="1" xfId="0" applyFont="1" applyFill="1" applyBorder="1" applyAlignment="1">
      <alignment horizontal="center"/>
    </xf>
    <xf numFmtId="0" fontId="0" fillId="11" borderId="0" xfId="0" applyFill="1" applyBorder="1"/>
    <xf numFmtId="9" fontId="24" fillId="11" borderId="1" xfId="0" applyNumberFormat="1" applyFont="1" applyFill="1" applyBorder="1" applyAlignment="1">
      <alignment horizontal="center"/>
    </xf>
    <xf numFmtId="0" fontId="24" fillId="11" borderId="1" xfId="0" applyFont="1" applyFill="1" applyBorder="1" applyAlignment="1">
      <alignment horizontal="left"/>
    </xf>
    <xf numFmtId="0" fontId="25" fillId="2" borderId="57" xfId="0" applyFont="1" applyFill="1" applyBorder="1" applyAlignment="1">
      <alignment horizontal="center"/>
    </xf>
    <xf numFmtId="0" fontId="25" fillId="2" borderId="1" xfId="0" applyFont="1" applyFill="1" applyBorder="1" applyAlignment="1">
      <alignment horizontal="center"/>
    </xf>
    <xf numFmtId="0" fontId="26" fillId="0" borderId="24" xfId="0" applyFont="1" applyBorder="1" applyAlignment="1">
      <alignment horizontal="center" vertical="center"/>
    </xf>
    <xf numFmtId="0" fontId="26" fillId="0" borderId="25" xfId="0" applyFont="1" applyBorder="1" applyAlignment="1">
      <alignment horizontal="center" vertical="center"/>
    </xf>
    <xf numFmtId="0" fontId="26" fillId="0" borderId="27" xfId="0" applyFont="1" applyBorder="1" applyAlignment="1">
      <alignment horizontal="center" vertical="center"/>
    </xf>
    <xf numFmtId="0" fontId="26" fillId="0" borderId="26" xfId="0" applyFont="1" applyBorder="1" applyAlignment="1">
      <alignment horizontal="center" vertical="center"/>
    </xf>
    <xf numFmtId="0" fontId="27" fillId="0" borderId="28" xfId="0" applyFont="1" applyBorder="1" applyAlignment="1">
      <alignment horizontal="left" vertical="center"/>
    </xf>
    <xf numFmtId="0" fontId="27" fillId="0" borderId="1" xfId="0" applyFont="1" applyBorder="1" applyAlignment="1">
      <alignment horizontal="left" vertical="center"/>
    </xf>
    <xf numFmtId="0" fontId="27" fillId="0" borderId="3" xfId="0" applyFont="1" applyBorder="1" applyAlignment="1">
      <alignment horizontal="left" vertical="center"/>
    </xf>
    <xf numFmtId="0" fontId="27" fillId="0" borderId="29" xfId="0" applyFont="1" applyBorder="1" applyAlignment="1">
      <alignment horizontal="left" vertical="center"/>
    </xf>
    <xf numFmtId="0" fontId="27" fillId="0" borderId="30" xfId="0" applyFont="1" applyBorder="1" applyAlignment="1">
      <alignment horizontal="left" vertical="center"/>
    </xf>
    <xf numFmtId="0" fontId="27" fillId="0" borderId="31" xfId="0" applyFont="1" applyBorder="1" applyAlignment="1">
      <alignment horizontal="left" vertical="center"/>
    </xf>
    <xf numFmtId="0" fontId="27" fillId="0" borderId="48" xfId="0" applyFont="1" applyBorder="1" applyAlignment="1">
      <alignment horizontal="left" vertical="center"/>
    </xf>
    <xf numFmtId="0" fontId="27" fillId="0" borderId="32" xfId="0" applyFont="1" applyBorder="1" applyAlignment="1">
      <alignment horizontal="left" vertical="center"/>
    </xf>
    <xf numFmtId="0" fontId="0" fillId="0" borderId="40" xfId="0" applyFont="1" applyBorder="1" applyAlignment="1">
      <alignment horizontal="center" wrapText="1"/>
    </xf>
    <xf numFmtId="0" fontId="0" fillId="0" borderId="20" xfId="0" applyFont="1" applyBorder="1" applyAlignment="1">
      <alignment horizontal="center" wrapText="1"/>
    </xf>
    <xf numFmtId="0" fontId="0" fillId="0" borderId="38" xfId="0" applyFont="1" applyBorder="1" applyAlignment="1">
      <alignment horizontal="center" wrapText="1"/>
    </xf>
    <xf numFmtId="0" fontId="0" fillId="0" borderId="0" xfId="0" applyFont="1" applyBorder="1" applyAlignment="1">
      <alignment horizontal="center" wrapText="1"/>
    </xf>
    <xf numFmtId="0" fontId="0" fillId="0" borderId="36" xfId="0" applyFont="1" applyBorder="1" applyAlignment="1">
      <alignment horizontal="center" wrapText="1"/>
    </xf>
    <xf numFmtId="0" fontId="12" fillId="2" borderId="27"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1" xfId="0" applyFont="1" applyFill="1" applyBorder="1" applyAlignment="1">
      <alignment horizontal="center" vertical="top" wrapText="1"/>
    </xf>
    <xf numFmtId="0" fontId="0" fillId="0" borderId="1" xfId="0" applyFont="1" applyFill="1" applyBorder="1" applyAlignment="1">
      <alignment horizontal="center" vertical="center" wrapText="1"/>
    </xf>
    <xf numFmtId="0" fontId="12" fillId="2" borderId="50" xfId="0" applyFont="1" applyFill="1" applyBorder="1" applyAlignment="1">
      <alignment horizontal="center" vertical="center" textRotation="90" wrapText="1"/>
    </xf>
    <xf numFmtId="0" fontId="12" fillId="2" borderId="42" xfId="0" applyFont="1" applyFill="1" applyBorder="1" applyAlignment="1">
      <alignment horizontal="center" vertical="center" textRotation="90" wrapText="1"/>
    </xf>
    <xf numFmtId="0" fontId="12" fillId="2" borderId="25" xfId="0" applyFont="1" applyFill="1" applyBorder="1" applyAlignment="1">
      <alignment horizontal="center" wrapText="1"/>
    </xf>
    <xf numFmtId="0" fontId="12" fillId="2" borderId="25" xfId="0" applyFont="1" applyFill="1" applyBorder="1" applyAlignment="1">
      <alignment horizontal="center"/>
    </xf>
    <xf numFmtId="0" fontId="1" fillId="5" borderId="25" xfId="0" applyFont="1" applyFill="1" applyBorder="1" applyAlignment="1">
      <alignment horizontal="center" vertical="center" wrapText="1"/>
    </xf>
    <xf numFmtId="0" fontId="0" fillId="0" borderId="31" xfId="0" applyFont="1" applyFill="1" applyBorder="1" applyAlignment="1">
      <alignment horizontal="center" vertical="top" wrapText="1"/>
    </xf>
    <xf numFmtId="0" fontId="0" fillId="0" borderId="28" xfId="0" applyFont="1" applyFill="1" applyBorder="1" applyAlignment="1">
      <alignment horizontal="center" vertical="top" wrapText="1"/>
    </xf>
    <xf numFmtId="0" fontId="1" fillId="5" borderId="24" xfId="0" applyFont="1" applyFill="1" applyBorder="1" applyAlignment="1">
      <alignment horizontal="center" vertical="center" wrapText="1"/>
    </xf>
    <xf numFmtId="0" fontId="12" fillId="2" borderId="3" xfId="0" applyFont="1" applyFill="1" applyBorder="1" applyAlignment="1">
      <alignment horizontal="center" vertical="center" textRotation="90" wrapText="1"/>
    </xf>
    <xf numFmtId="0" fontId="1" fillId="5" borderId="28" xfId="0" applyFont="1" applyFill="1" applyBorder="1" applyAlignment="1">
      <alignment horizontal="left" vertical="center" wrapText="1"/>
    </xf>
    <xf numFmtId="0" fontId="1" fillId="5" borderId="28" xfId="0" applyFont="1" applyFill="1" applyBorder="1" applyAlignment="1">
      <alignment horizontal="left" vertical="center"/>
    </xf>
    <xf numFmtId="0" fontId="1" fillId="5" borderId="30" xfId="0" applyFont="1" applyFill="1" applyBorder="1" applyAlignment="1">
      <alignment horizontal="left" vertical="center" wrapText="1"/>
    </xf>
    <xf numFmtId="0" fontId="16" fillId="0" borderId="0" xfId="1" applyFont="1" applyFill="1" applyBorder="1" applyAlignment="1">
      <alignment horizontal="center" vertical="center" wrapText="1"/>
    </xf>
    <xf numFmtId="0" fontId="1" fillId="5" borderId="1" xfId="0" applyFont="1" applyFill="1" applyBorder="1" applyAlignment="1">
      <alignment horizontal="left" vertical="center" wrapText="1"/>
    </xf>
    <xf numFmtId="0" fontId="21" fillId="5" borderId="1" xfId="0" applyFont="1" applyFill="1" applyBorder="1" applyAlignment="1">
      <alignment horizontal="left" vertical="center" wrapText="1"/>
    </xf>
    <xf numFmtId="0" fontId="0" fillId="5" borderId="1" xfId="0" applyFont="1" applyFill="1" applyBorder="1" applyAlignment="1">
      <alignment horizontal="left" vertical="center" wrapText="1"/>
    </xf>
    <xf numFmtId="0" fontId="0" fillId="5" borderId="28" xfId="0" applyFont="1" applyFill="1" applyBorder="1" applyAlignment="1">
      <alignment horizontal="left" vertical="center" wrapText="1"/>
    </xf>
    <xf numFmtId="0" fontId="0" fillId="5" borderId="30" xfId="0" applyFont="1" applyFill="1" applyBorder="1" applyAlignment="1">
      <alignment horizontal="left" vertical="center" wrapText="1"/>
    </xf>
    <xf numFmtId="0" fontId="0" fillId="0" borderId="30" xfId="0" applyFont="1" applyFill="1" applyBorder="1" applyAlignment="1">
      <alignment horizontal="center" vertical="top" wrapText="1"/>
    </xf>
    <xf numFmtId="0" fontId="12" fillId="2" borderId="1" xfId="0" applyFont="1" applyFill="1" applyBorder="1" applyAlignment="1">
      <alignment horizontal="center" vertical="center" textRotation="90" wrapText="1"/>
    </xf>
    <xf numFmtId="0" fontId="12" fillId="2" borderId="25" xfId="0"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protection locked="0"/>
    </xf>
    <xf numFmtId="0" fontId="12" fillId="2" borderId="24" xfId="0" applyFont="1" applyFill="1" applyBorder="1" applyAlignment="1">
      <alignment horizontal="center" vertical="center" textRotation="90" wrapText="1"/>
    </xf>
    <xf numFmtId="0" fontId="12" fillId="2" borderId="41" xfId="0" applyFont="1" applyFill="1" applyBorder="1" applyAlignment="1">
      <alignment horizontal="center" vertical="center" textRotation="90" wrapText="1"/>
    </xf>
    <xf numFmtId="0" fontId="23" fillId="0" borderId="0" xfId="0" applyFont="1" applyFill="1" applyAlignment="1" applyProtection="1">
      <alignment horizontal="center" vertical="center" wrapText="1"/>
      <protection locked="0"/>
    </xf>
    <xf numFmtId="17" fontId="12" fillId="2" borderId="25" xfId="0" applyNumberFormat="1" applyFont="1" applyFill="1" applyBorder="1" applyAlignment="1" applyProtection="1">
      <alignment horizontal="center" vertical="center" wrapText="1"/>
      <protection locked="0"/>
    </xf>
    <xf numFmtId="17" fontId="13" fillId="0" borderId="0" xfId="0" applyNumberFormat="1" applyFont="1" applyFill="1" applyAlignment="1" applyProtection="1">
      <alignment horizontal="center" vertical="center" wrapText="1"/>
      <protection locked="0"/>
    </xf>
    <xf numFmtId="0" fontId="12" fillId="8" borderId="25" xfId="0" applyFont="1" applyFill="1" applyBorder="1" applyAlignment="1" applyProtection="1">
      <alignment horizontal="center" vertical="center" wrapText="1"/>
      <protection locked="0"/>
    </xf>
    <xf numFmtId="0" fontId="22" fillId="5" borderId="2" xfId="0" applyFont="1" applyFill="1" applyBorder="1" applyAlignment="1">
      <alignment horizontal="center" vertical="center" wrapText="1"/>
    </xf>
    <xf numFmtId="0" fontId="22" fillId="5" borderId="22" xfId="0" applyFont="1" applyFill="1" applyBorder="1" applyAlignment="1">
      <alignment horizontal="center" vertical="center" wrapText="1"/>
    </xf>
    <xf numFmtId="0" fontId="22" fillId="5" borderId="23"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62" xfId="0" applyFont="1" applyFill="1" applyBorder="1" applyAlignment="1">
      <alignment horizontal="center" vertical="top" wrapText="1"/>
    </xf>
    <xf numFmtId="0" fontId="0" fillId="0" borderId="59" xfId="0" applyFont="1" applyFill="1" applyBorder="1" applyAlignment="1">
      <alignment horizontal="center" vertical="top" wrapText="1"/>
    </xf>
    <xf numFmtId="0" fontId="0" fillId="0" borderId="63" xfId="0" applyFont="1" applyFill="1" applyBorder="1" applyAlignment="1">
      <alignment horizontal="center" vertical="top" wrapText="1"/>
    </xf>
    <xf numFmtId="0" fontId="0" fillId="0" borderId="64" xfId="0" applyFont="1" applyFill="1" applyBorder="1" applyAlignment="1">
      <alignment horizontal="center" vertical="top" wrapText="1"/>
    </xf>
    <xf numFmtId="0" fontId="13" fillId="0" borderId="0" xfId="0" applyFont="1" applyFill="1" applyBorder="1" applyAlignment="1" applyProtection="1">
      <alignment horizontal="center" vertical="center" wrapText="1"/>
      <protection locked="0"/>
    </xf>
    <xf numFmtId="0" fontId="5" fillId="0" borderId="0" xfId="1" applyNumberFormat="1" applyFont="1" applyFill="1" applyBorder="1" applyAlignment="1" applyProtection="1">
      <alignment horizontal="center" vertical="center" wrapText="1"/>
    </xf>
    <xf numFmtId="0" fontId="3" fillId="0" borderId="0" xfId="1" applyNumberFormat="1" applyFont="1" applyFill="1" applyBorder="1" applyAlignment="1"/>
    <xf numFmtId="0" fontId="6" fillId="0" borderId="0" xfId="1" applyNumberFormat="1" applyFont="1" applyFill="1" applyBorder="1" applyAlignment="1" applyProtection="1">
      <alignment horizontal="left" vertical="center" wrapText="1"/>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9" xfId="1" applyFont="1" applyBorder="1" applyAlignment="1">
      <alignment horizontal="left" vertical="center" wrapText="1"/>
    </xf>
    <xf numFmtId="0" fontId="6" fillId="0" borderId="10" xfId="1" applyFont="1" applyBorder="1" applyAlignment="1">
      <alignment horizontal="left" vertical="center" wrapText="1"/>
    </xf>
    <xf numFmtId="0" fontId="6" fillId="0" borderId="11" xfId="1" applyFont="1" applyBorder="1" applyAlignment="1">
      <alignment horizontal="left" vertical="center" wrapText="1"/>
    </xf>
    <xf numFmtId="0" fontId="6" fillId="0" borderId="12" xfId="1" applyFont="1" applyBorder="1" applyAlignment="1">
      <alignment horizontal="left" vertical="center" wrapTex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6" fillId="0" borderId="13" xfId="1" applyFont="1" applyBorder="1" applyAlignment="1">
      <alignment horizontal="left" vertical="center" wrapText="1"/>
    </xf>
    <xf numFmtId="0" fontId="6" fillId="0" borderId="14" xfId="1" applyFont="1" applyBorder="1" applyAlignment="1">
      <alignment horizontal="left" vertical="center" wrapText="1"/>
    </xf>
    <xf numFmtId="0" fontId="8" fillId="3" borderId="15" xfId="1" applyFont="1" applyFill="1" applyBorder="1" applyAlignment="1">
      <alignment horizontal="left" vertical="center" wrapText="1"/>
    </xf>
    <xf numFmtId="0" fontId="8" fillId="3" borderId="44" xfId="1" applyFont="1" applyFill="1" applyBorder="1" applyAlignment="1">
      <alignment horizontal="left" vertical="center" wrapText="1"/>
    </xf>
    <xf numFmtId="0" fontId="8" fillId="3" borderId="47" xfId="1" applyFont="1" applyFill="1" applyBorder="1" applyAlignment="1">
      <alignment horizontal="left" vertical="center" wrapText="1"/>
    </xf>
    <xf numFmtId="0" fontId="8" fillId="3" borderId="4" xfId="1" applyFont="1" applyFill="1" applyBorder="1" applyAlignment="1">
      <alignment horizontal="left" vertical="center" wrapText="1"/>
    </xf>
    <xf numFmtId="0" fontId="8" fillId="3" borderId="9" xfId="1" applyFont="1" applyFill="1" applyBorder="1" applyAlignment="1">
      <alignment horizontal="left" vertical="center" wrapText="1"/>
    </xf>
    <xf numFmtId="0" fontId="8" fillId="3" borderId="13" xfId="1" applyFont="1" applyFill="1" applyBorder="1" applyAlignment="1">
      <alignment horizontal="left" vertical="center" wrapText="1"/>
    </xf>
    <xf numFmtId="0" fontId="8" fillId="3" borderId="14" xfId="1" applyFont="1" applyFill="1" applyBorder="1" applyAlignment="1">
      <alignment horizontal="left" vertical="center" wrapText="1"/>
    </xf>
    <xf numFmtId="0" fontId="8" fillId="3" borderId="10" xfId="1" applyFont="1" applyFill="1" applyBorder="1" applyAlignment="1">
      <alignment horizontal="left" vertical="center" wrapText="1"/>
    </xf>
    <xf numFmtId="0" fontId="8" fillId="3" borderId="12" xfId="1" applyFont="1" applyFill="1" applyBorder="1" applyAlignment="1">
      <alignment horizontal="left" vertical="center" wrapText="1"/>
    </xf>
    <xf numFmtId="0" fontId="8" fillId="3" borderId="4"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8" fillId="3" borderId="14"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8" fillId="3" borderId="12" xfId="1" applyFont="1" applyFill="1" applyBorder="1" applyAlignment="1">
      <alignment horizontal="center" vertical="center" wrapText="1"/>
    </xf>
    <xf numFmtId="0" fontId="8" fillId="3" borderId="5" xfId="1" applyFont="1" applyFill="1" applyBorder="1" applyAlignment="1">
      <alignment horizontal="left" vertical="center" wrapText="1"/>
    </xf>
    <xf numFmtId="0" fontId="8" fillId="3" borderId="11" xfId="1" applyFont="1" applyFill="1" applyBorder="1" applyAlignment="1">
      <alignment horizontal="left" vertical="center" wrapText="1"/>
    </xf>
    <xf numFmtId="0" fontId="8" fillId="0" borderId="15" xfId="1" applyFont="1" applyBorder="1" applyAlignment="1">
      <alignment horizontal="left" vertical="center" wrapText="1"/>
    </xf>
    <xf numFmtId="0" fontId="8" fillId="0" borderId="44" xfId="1" applyFont="1" applyBorder="1" applyAlignment="1">
      <alignment horizontal="left" vertical="center" wrapText="1"/>
    </xf>
    <xf numFmtId="0" fontId="8" fillId="0" borderId="47" xfId="1" applyFont="1" applyBorder="1" applyAlignment="1">
      <alignment horizontal="left" vertical="center" wrapText="1"/>
    </xf>
    <xf numFmtId="0" fontId="8" fillId="3" borderId="15" xfId="1" applyFont="1" applyFill="1" applyBorder="1" applyAlignment="1">
      <alignment horizontal="center" vertical="center" wrapText="1"/>
    </xf>
    <xf numFmtId="0" fontId="8" fillId="3" borderId="44" xfId="1" applyFont="1" applyFill="1" applyBorder="1" applyAlignment="1">
      <alignment horizontal="center" vertical="center" wrapText="1"/>
    </xf>
    <xf numFmtId="0" fontId="8" fillId="3" borderId="47" xfId="1" applyFont="1" applyFill="1" applyBorder="1" applyAlignment="1">
      <alignment horizontal="center" vertical="center" wrapText="1"/>
    </xf>
    <xf numFmtId="0" fontId="8" fillId="3" borderId="15" xfId="1" applyFont="1" applyFill="1" applyBorder="1" applyAlignment="1">
      <alignment horizontal="justify" vertical="center" wrapText="1"/>
    </xf>
    <xf numFmtId="0" fontId="8" fillId="3" borderId="44" xfId="1" applyFont="1" applyFill="1" applyBorder="1" applyAlignment="1">
      <alignment horizontal="justify" vertical="center" wrapText="1"/>
    </xf>
    <xf numFmtId="0" fontId="8" fillId="3" borderId="47" xfId="1" applyFont="1" applyFill="1" applyBorder="1" applyAlignment="1">
      <alignment horizontal="justify" vertical="center" wrapText="1"/>
    </xf>
    <xf numFmtId="0" fontId="8" fillId="3" borderId="17" xfId="1" applyFont="1" applyFill="1" applyBorder="1" applyAlignment="1">
      <alignment horizontal="left" vertical="center" wrapText="1"/>
    </xf>
    <xf numFmtId="0" fontId="8" fillId="3" borderId="20" xfId="1" applyFont="1" applyFill="1" applyBorder="1" applyAlignment="1">
      <alignment horizontal="left" vertical="center" wrapText="1"/>
    </xf>
    <xf numFmtId="0" fontId="8" fillId="3" borderId="18" xfId="1" applyFont="1" applyFill="1" applyBorder="1" applyAlignment="1">
      <alignment horizontal="left" vertical="center" wrapText="1"/>
    </xf>
    <xf numFmtId="0" fontId="8" fillId="3" borderId="17" xfId="1" applyFont="1" applyFill="1" applyBorder="1" applyAlignment="1">
      <alignment horizontal="center" vertical="center" wrapText="1"/>
    </xf>
    <xf numFmtId="0" fontId="8" fillId="3" borderId="18" xfId="1" applyFont="1" applyFill="1" applyBorder="1" applyAlignment="1">
      <alignment horizontal="center" vertical="center" wrapText="1"/>
    </xf>
    <xf numFmtId="0" fontId="7" fillId="0" borderId="4" xfId="1" applyFont="1" applyBorder="1" applyAlignment="1">
      <alignment horizontal="center" vertical="center" wrapText="1"/>
    </xf>
    <xf numFmtId="0" fontId="7" fillId="0" borderId="9" xfId="1" applyFont="1" applyBorder="1" applyAlignment="1">
      <alignment horizontal="center" vertical="center" wrapText="1"/>
    </xf>
    <xf numFmtId="0" fontId="7" fillId="0" borderId="5" xfId="1" applyFont="1" applyBorder="1" applyAlignment="1">
      <alignment horizontal="center" vertical="center" wrapText="1"/>
    </xf>
  </cellXfs>
  <cellStyles count="3">
    <cellStyle name="Normal" xfId="0" builtinId="0"/>
    <cellStyle name="Normal 2" xfId="1" xr:uid="{00000000-0005-0000-0000-000001000000}"/>
    <cellStyle name="Porcentaje" xfId="2" builtinId="5"/>
  </cellStyles>
  <dxfs count="0"/>
  <tableStyles count="0" defaultTableStyle="TableStyleMedium2" defaultPivotStyle="PivotStyleLight16"/>
  <colors>
    <mruColors>
      <color rgb="FF650F2E"/>
      <color rgb="FFED8599"/>
      <color rgb="FFF3B0BD"/>
      <color rgb="FFE8577D"/>
      <color rgb="FFE2CFF1"/>
      <color rgb="FFE60B61"/>
      <color rgb="FFFFE9F0"/>
      <color rgb="FFFFF0F4"/>
      <color rgb="FFFE1212"/>
      <color rgb="FFE6D5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 Avance</a:t>
            </a:r>
            <a:r>
              <a:rPr lang="es-CO" baseline="0"/>
              <a:t> por componente</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4"/>
          <c:order val="4"/>
          <c:spPr>
            <a:solidFill>
              <a:schemeClr val="accent5"/>
            </a:solidFill>
            <a:ln>
              <a:noFill/>
            </a:ln>
            <a:effectLst/>
            <a:scene3d>
              <a:camera prst="orthographicFront"/>
              <a:lightRig rig="threePt" dir="t"/>
            </a:scene3d>
            <a:sp3d>
              <a:bevelT prst="angle"/>
            </a:sp3d>
          </c:spPr>
          <c:invertIfNegative val="0"/>
          <c:dPt>
            <c:idx val="0"/>
            <c:invertIfNegative val="0"/>
            <c:bubble3D val="0"/>
            <c:spPr>
              <a:solidFill>
                <a:srgbClr val="ED8599"/>
              </a:solidFill>
              <a:ln>
                <a:noFill/>
              </a:ln>
              <a:effectLst/>
              <a:scene3d>
                <a:camera prst="orthographicFront"/>
                <a:lightRig rig="threePt" dir="t"/>
              </a:scene3d>
              <a:sp3d>
                <a:bevelT prst="angle"/>
              </a:sp3d>
            </c:spPr>
            <c:extLst>
              <c:ext xmlns:c16="http://schemas.microsoft.com/office/drawing/2014/chart" uri="{C3380CC4-5D6E-409C-BE32-E72D297353CC}">
                <c16:uniqueId val="{0000000B-6C5D-463D-9E80-4DDF6A4BF257}"/>
              </c:ext>
            </c:extLst>
          </c:dPt>
          <c:dPt>
            <c:idx val="1"/>
            <c:invertIfNegative val="0"/>
            <c:bubble3D val="0"/>
            <c:spPr>
              <a:solidFill>
                <a:schemeClr val="accent6">
                  <a:lumMod val="60000"/>
                  <a:lumOff val="40000"/>
                </a:schemeClr>
              </a:solidFill>
              <a:ln>
                <a:noFill/>
              </a:ln>
              <a:effectLst/>
              <a:scene3d>
                <a:camera prst="orthographicFront"/>
                <a:lightRig rig="threePt" dir="t"/>
              </a:scene3d>
              <a:sp3d>
                <a:bevelT prst="angle"/>
              </a:sp3d>
            </c:spPr>
            <c:extLst>
              <c:ext xmlns:c16="http://schemas.microsoft.com/office/drawing/2014/chart" uri="{C3380CC4-5D6E-409C-BE32-E72D297353CC}">
                <c16:uniqueId val="{0000000A-6C5D-463D-9E80-4DDF6A4BF257}"/>
              </c:ext>
            </c:extLst>
          </c:dPt>
          <c:dPt>
            <c:idx val="2"/>
            <c:invertIfNegative val="0"/>
            <c:bubble3D val="0"/>
            <c:spPr>
              <a:solidFill>
                <a:schemeClr val="tx2">
                  <a:lumMod val="60000"/>
                  <a:lumOff val="40000"/>
                </a:schemeClr>
              </a:solidFill>
              <a:ln>
                <a:noFill/>
              </a:ln>
              <a:effectLst/>
              <a:scene3d>
                <a:camera prst="orthographicFront"/>
                <a:lightRig rig="threePt" dir="t"/>
              </a:scene3d>
              <a:sp3d>
                <a:bevelT prst="angle"/>
              </a:sp3d>
            </c:spPr>
            <c:extLst>
              <c:ext xmlns:c16="http://schemas.microsoft.com/office/drawing/2014/chart" uri="{C3380CC4-5D6E-409C-BE32-E72D297353CC}">
                <c16:uniqueId val="{00000009-6C5D-463D-9E80-4DDF6A4BF257}"/>
              </c:ext>
            </c:extLst>
          </c:dPt>
          <c:dPt>
            <c:idx val="3"/>
            <c:invertIfNegative val="0"/>
            <c:bubble3D val="0"/>
            <c:spPr>
              <a:solidFill>
                <a:schemeClr val="accent4">
                  <a:lumMod val="40000"/>
                  <a:lumOff val="60000"/>
                </a:schemeClr>
              </a:solidFill>
              <a:ln>
                <a:noFill/>
              </a:ln>
              <a:effectLst/>
              <a:scene3d>
                <a:camera prst="orthographicFront"/>
                <a:lightRig rig="threePt" dir="t"/>
              </a:scene3d>
              <a:sp3d>
                <a:bevelT prst="angle"/>
              </a:sp3d>
            </c:spPr>
            <c:extLst>
              <c:ext xmlns:c16="http://schemas.microsoft.com/office/drawing/2014/chart" uri="{C3380CC4-5D6E-409C-BE32-E72D297353CC}">
                <c16:uniqueId val="{00000008-6C5D-463D-9E80-4DDF6A4BF257}"/>
              </c:ext>
            </c:extLst>
          </c:dPt>
          <c:dPt>
            <c:idx val="4"/>
            <c:invertIfNegative val="0"/>
            <c:bubble3D val="0"/>
            <c:spPr>
              <a:solidFill>
                <a:schemeClr val="accent1">
                  <a:lumMod val="40000"/>
                  <a:lumOff val="60000"/>
                </a:schemeClr>
              </a:solidFill>
              <a:ln>
                <a:noFill/>
              </a:ln>
              <a:effectLst/>
              <a:scene3d>
                <a:camera prst="orthographicFront"/>
                <a:lightRig rig="threePt" dir="t"/>
              </a:scene3d>
              <a:sp3d>
                <a:bevelT prst="angle"/>
              </a:sp3d>
            </c:spPr>
            <c:extLst>
              <c:ext xmlns:c16="http://schemas.microsoft.com/office/drawing/2014/chart" uri="{C3380CC4-5D6E-409C-BE32-E72D297353CC}">
                <c16:uniqueId val="{00000007-6C5D-463D-9E80-4DDF6A4BF257}"/>
              </c:ext>
            </c:extLst>
          </c:dPt>
          <c:dPt>
            <c:idx val="5"/>
            <c:invertIfNegative val="0"/>
            <c:bubble3D val="0"/>
            <c:spPr>
              <a:solidFill>
                <a:schemeClr val="accent2">
                  <a:lumMod val="40000"/>
                  <a:lumOff val="60000"/>
                </a:schemeClr>
              </a:solidFill>
              <a:ln>
                <a:noFill/>
              </a:ln>
              <a:effectLst/>
              <a:scene3d>
                <a:camera prst="orthographicFront"/>
                <a:lightRig rig="threePt" dir="t"/>
              </a:scene3d>
              <a:sp3d>
                <a:bevelT prst="angle"/>
              </a:sp3d>
            </c:spPr>
            <c:extLst>
              <c:ext xmlns:c16="http://schemas.microsoft.com/office/drawing/2014/chart" uri="{C3380CC4-5D6E-409C-BE32-E72D297353CC}">
                <c16:uniqueId val="{00000006-6C5D-463D-9E80-4DDF6A4BF25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'Resumen General'!$B$19:$B$24</c:f>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f>'Resumen General'!$G$19:$G$24</c:f>
              <c:numCache>
                <c:formatCode>0%</c:formatCode>
                <c:ptCount val="6"/>
                <c:pt idx="0">
                  <c:v>5.0454545454545453E-2</c:v>
                </c:pt>
                <c:pt idx="1">
                  <c:v>0.1</c:v>
                </c:pt>
                <c:pt idx="2">
                  <c:v>7.4919333333333338E-2</c:v>
                </c:pt>
                <c:pt idx="3">
                  <c:v>3.3250000000000002E-2</c:v>
                </c:pt>
                <c:pt idx="4">
                  <c:v>2.5836940836940839E-2</c:v>
                </c:pt>
                <c:pt idx="5">
                  <c:v>4.4083333333333335E-2</c:v>
                </c:pt>
              </c:numCache>
            </c:numRef>
          </c:val>
          <c:extLst>
            <c:ext xmlns:c16="http://schemas.microsoft.com/office/drawing/2014/chart" uri="{C3380CC4-5D6E-409C-BE32-E72D297353CC}">
              <c16:uniqueId val="{00000004-6C5D-463D-9E80-4DDF6A4BF257}"/>
            </c:ext>
          </c:extLst>
        </c:ser>
        <c:dLbls>
          <c:showLegendKey val="0"/>
          <c:showVal val="0"/>
          <c:showCatName val="0"/>
          <c:showSerName val="0"/>
          <c:showPercent val="0"/>
          <c:showBubbleSize val="0"/>
        </c:dLbls>
        <c:gapWidth val="182"/>
        <c:axId val="705069599"/>
        <c:axId val="705079167"/>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'Resumen General'!$B$19:$B$24</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c:ext uri="{02D57815-91ED-43cb-92C2-25804820EDAC}">
                        <c15:formulaRef>
                          <c15:sqref>'Resumen General'!$C$19:$C$24</c15:sqref>
                        </c15:formulaRef>
                      </c:ext>
                    </c:extLst>
                    <c:numCache>
                      <c:formatCode>General</c:formatCode>
                      <c:ptCount val="6"/>
                    </c:numCache>
                  </c:numRef>
                </c:val>
                <c:extLst>
                  <c:ext xmlns:c16="http://schemas.microsoft.com/office/drawing/2014/chart" uri="{C3380CC4-5D6E-409C-BE32-E72D297353CC}">
                    <c16:uniqueId val="{00000000-6C5D-463D-9E80-4DDF6A4BF257}"/>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'Resumen General'!$B$19:$B$24</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xmlns:c15="http://schemas.microsoft.com/office/drawing/2012/chart">
                      <c:ext xmlns:c15="http://schemas.microsoft.com/office/drawing/2012/chart" uri="{02D57815-91ED-43cb-92C2-25804820EDAC}">
                        <c15:formulaRef>
                          <c15:sqref>'Resumen General'!$D$19:$D$24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6C5D-463D-9E80-4DDF6A4BF257}"/>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'Resumen General'!$B$19:$B$24</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xmlns:c15="http://schemas.microsoft.com/office/drawing/2012/chart">
                      <c:ext xmlns:c15="http://schemas.microsoft.com/office/drawing/2012/chart" uri="{02D57815-91ED-43cb-92C2-25804820EDAC}">
                        <c15:formulaRef>
                          <c15:sqref>'Resumen General'!$E$19:$E$24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6C5D-463D-9E80-4DDF6A4BF257}"/>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'Resumen General'!$B$19:$B$24</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xmlns:c15="http://schemas.microsoft.com/office/drawing/2012/chart">
                      <c:ext xmlns:c15="http://schemas.microsoft.com/office/drawing/2012/chart" uri="{02D57815-91ED-43cb-92C2-25804820EDAC}">
                        <c15:formulaRef>
                          <c15:sqref>'Resumen General'!$F$19:$F$24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6C5D-463D-9E80-4DDF6A4BF257}"/>
                  </c:ext>
                </c:extLst>
              </c15:ser>
            </c15:filteredBarSeries>
          </c:ext>
        </c:extLst>
      </c:barChart>
      <c:catAx>
        <c:axId val="70506959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O"/>
          </a:p>
        </c:txPr>
        <c:crossAx val="705079167"/>
        <c:crosses val="autoZero"/>
        <c:auto val="1"/>
        <c:lblAlgn val="ctr"/>
        <c:lblOffset val="100"/>
        <c:noMultiLvlLbl val="0"/>
      </c:catAx>
      <c:valAx>
        <c:axId val="705079167"/>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705069599"/>
        <c:crossesAt val="1"/>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Actividades por zona de cumplimiento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'Cumplimiento '!$C$2</c:f>
              <c:strCache>
                <c:ptCount val="1"/>
                <c:pt idx="0">
                  <c:v># actividades </c:v>
                </c:pt>
              </c:strCache>
            </c:strRef>
          </c:tx>
          <c:spPr>
            <a:solidFill>
              <a:srgbClr val="00B050"/>
            </a:solidFill>
            <a:ln>
              <a:noFill/>
            </a:ln>
            <a:effectLst/>
            <a:sp3d/>
          </c:spPr>
          <c:invertIfNegative val="0"/>
          <c:dPt>
            <c:idx val="0"/>
            <c:invertIfNegative val="0"/>
            <c:bubble3D val="0"/>
            <c:spPr>
              <a:solidFill>
                <a:srgbClr val="FF0000"/>
              </a:solidFill>
              <a:ln>
                <a:noFill/>
              </a:ln>
              <a:effectLst/>
              <a:sp3d/>
            </c:spPr>
            <c:extLst>
              <c:ext xmlns:c16="http://schemas.microsoft.com/office/drawing/2014/chart" uri="{C3380CC4-5D6E-409C-BE32-E72D297353CC}">
                <c16:uniqueId val="{00000001-86A0-4915-B7DD-E69BC84A1E33}"/>
              </c:ext>
            </c:extLst>
          </c:dPt>
          <c:dPt>
            <c:idx val="1"/>
            <c:invertIfNegative val="0"/>
            <c:bubble3D val="0"/>
            <c:spPr>
              <a:solidFill>
                <a:srgbClr val="FFFF00"/>
              </a:solidFill>
              <a:ln>
                <a:noFill/>
              </a:ln>
              <a:effectLst/>
              <a:sp3d/>
            </c:spPr>
            <c:extLst>
              <c:ext xmlns:c16="http://schemas.microsoft.com/office/drawing/2014/chart" uri="{C3380CC4-5D6E-409C-BE32-E72D297353CC}">
                <c16:uniqueId val="{00000003-86A0-4915-B7DD-E69BC84A1E33}"/>
              </c:ext>
            </c:extLst>
          </c:dPt>
          <c:dPt>
            <c:idx val="2"/>
            <c:invertIfNegative val="0"/>
            <c:bubble3D val="0"/>
            <c:extLst>
              <c:ext xmlns:c16="http://schemas.microsoft.com/office/drawing/2014/chart" uri="{C3380CC4-5D6E-409C-BE32-E72D297353CC}">
                <c16:uniqueId val="{00000004-86A0-4915-B7DD-E69BC84A1E3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'Cumplimiento '!$B$3:$B$5</c:f>
              <c:strCache>
                <c:ptCount val="3"/>
                <c:pt idx="0">
                  <c:v>Zona baja (0-59%)</c:v>
                </c:pt>
                <c:pt idx="1">
                  <c:v>Zona media  (60 - 79%)</c:v>
                </c:pt>
                <c:pt idx="2">
                  <c:v>Zona alta (80 - 100%)</c:v>
                </c:pt>
              </c:strCache>
            </c:strRef>
          </c:cat>
          <c:val>
            <c:numRef>
              <c:f>'Cumplimiento '!$C$3:$C$5</c:f>
              <c:numCache>
                <c:formatCode>General</c:formatCode>
                <c:ptCount val="3"/>
                <c:pt idx="0">
                  <c:v>75</c:v>
                </c:pt>
                <c:pt idx="1">
                  <c:v>2</c:v>
                </c:pt>
                <c:pt idx="2">
                  <c:v>11</c:v>
                </c:pt>
              </c:numCache>
            </c:numRef>
          </c:val>
          <c:extLst>
            <c:ext xmlns:c16="http://schemas.microsoft.com/office/drawing/2014/chart" uri="{C3380CC4-5D6E-409C-BE32-E72D297353CC}">
              <c16:uniqueId val="{00000005-86A0-4915-B7DD-E69BC84A1E33}"/>
            </c:ext>
          </c:extLst>
        </c:ser>
        <c:dLbls>
          <c:showLegendKey val="0"/>
          <c:showVal val="0"/>
          <c:showCatName val="0"/>
          <c:showSerName val="0"/>
          <c:showPercent val="0"/>
          <c:showBubbleSize val="0"/>
        </c:dLbls>
        <c:gapWidth val="150"/>
        <c:shape val="box"/>
        <c:axId val="334412848"/>
        <c:axId val="334409488"/>
        <c:axId val="0"/>
      </c:bar3DChart>
      <c:catAx>
        <c:axId val="3344128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34409488"/>
        <c:crosses val="autoZero"/>
        <c:auto val="1"/>
        <c:lblAlgn val="ctr"/>
        <c:lblOffset val="100"/>
        <c:noMultiLvlLbl val="0"/>
      </c:catAx>
      <c:valAx>
        <c:axId val="334409488"/>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344128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167640</xdr:colOff>
      <xdr:row>0</xdr:row>
      <xdr:rowOff>99060</xdr:rowOff>
    </xdr:from>
    <xdr:to>
      <xdr:col>7</xdr:col>
      <xdr:colOff>91440</xdr:colOff>
      <xdr:row>15</xdr:row>
      <xdr:rowOff>99060</xdr:rowOff>
    </xdr:to>
    <xdr:graphicFrame macro="">
      <xdr:nvGraphicFramePr>
        <xdr:cNvPr id="2" name="Gráfico 1">
          <a:extLst>
            <a:ext uri="{FF2B5EF4-FFF2-40B4-BE49-F238E27FC236}">
              <a16:creationId xmlns:a16="http://schemas.microsoft.com/office/drawing/2014/main" id="{EDF12091-909A-49F1-943D-2F6A24FAC1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482601</xdr:colOff>
      <xdr:row>0</xdr:row>
      <xdr:rowOff>177800</xdr:rowOff>
    </xdr:from>
    <xdr:to>
      <xdr:col>3</xdr:col>
      <xdr:colOff>863601</xdr:colOff>
      <xdr:row>3</xdr:row>
      <xdr:rowOff>304800</xdr:rowOff>
    </xdr:to>
    <xdr:pic>
      <xdr:nvPicPr>
        <xdr:cNvPr id="5" name="Imagen 4">
          <a:extLst>
            <a:ext uri="{FF2B5EF4-FFF2-40B4-BE49-F238E27FC236}">
              <a16:creationId xmlns:a16="http://schemas.microsoft.com/office/drawing/2014/main" id="{CB2999AE-565F-4B86-9F1F-F02A4AFB52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1" y="177800"/>
          <a:ext cx="1892300" cy="157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247650</xdr:colOff>
      <xdr:row>0</xdr:row>
      <xdr:rowOff>147637</xdr:rowOff>
    </xdr:from>
    <xdr:to>
      <xdr:col>3</xdr:col>
      <xdr:colOff>504825</xdr:colOff>
      <xdr:row>0</xdr:row>
      <xdr:rowOff>2381250</xdr:rowOff>
    </xdr:to>
    <xdr:graphicFrame macro="">
      <xdr:nvGraphicFramePr>
        <xdr:cNvPr id="2" name="Gráfico 1">
          <a:extLst>
            <a:ext uri="{FF2B5EF4-FFF2-40B4-BE49-F238E27FC236}">
              <a16:creationId xmlns:a16="http://schemas.microsoft.com/office/drawing/2014/main" id="{9F7861A9-8994-4930-8967-D390E21149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2A15D-0BA6-4F6A-811B-E21CE387639A}">
  <dimension ref="A1:AB148"/>
  <sheetViews>
    <sheetView tabSelected="1" zoomScale="105" workbookViewId="0">
      <selection activeCell="J17" sqref="J17"/>
    </sheetView>
  </sheetViews>
  <sheetFormatPr baseColWidth="10" defaultRowHeight="14.4"/>
  <cols>
    <col min="1" max="1" width="18.77734375" customWidth="1"/>
    <col min="6" max="6" width="22.33203125" customWidth="1"/>
    <col min="7" max="7" width="12.6640625" customWidth="1"/>
    <col min="8" max="8" width="18.77734375" customWidth="1"/>
    <col min="9" max="28" width="11.5546875" style="27"/>
  </cols>
  <sheetData>
    <row r="1" spans="1:8">
      <c r="A1" s="24"/>
      <c r="B1" s="25"/>
      <c r="C1" s="25"/>
      <c r="D1" s="25"/>
      <c r="E1" s="25"/>
      <c r="F1" s="25"/>
      <c r="G1" s="25"/>
      <c r="H1" s="26"/>
    </row>
    <row r="2" spans="1:8">
      <c r="A2" s="28"/>
      <c r="B2" s="188"/>
      <c r="C2" s="188"/>
      <c r="D2" s="188"/>
      <c r="E2" s="188"/>
      <c r="F2" s="188"/>
      <c r="G2" s="188"/>
      <c r="H2" s="31"/>
    </row>
    <row r="3" spans="1:8">
      <c r="A3" s="28"/>
      <c r="B3" s="188"/>
      <c r="C3" s="188"/>
      <c r="D3" s="188"/>
      <c r="E3" s="188"/>
      <c r="F3" s="188"/>
      <c r="G3" s="188"/>
      <c r="H3" s="31"/>
    </row>
    <row r="4" spans="1:8">
      <c r="A4" s="28"/>
      <c r="B4" s="188"/>
      <c r="C4" s="188"/>
      <c r="D4" s="188"/>
      <c r="E4" s="188"/>
      <c r="F4" s="188"/>
      <c r="G4" s="188"/>
      <c r="H4" s="31"/>
    </row>
    <row r="5" spans="1:8">
      <c r="A5" s="28"/>
      <c r="B5" s="188"/>
      <c r="C5" s="188"/>
      <c r="D5" s="188"/>
      <c r="E5" s="188"/>
      <c r="F5" s="188"/>
      <c r="G5" s="188"/>
      <c r="H5" s="31"/>
    </row>
    <row r="6" spans="1:8">
      <c r="A6" s="28"/>
      <c r="B6" s="188"/>
      <c r="C6" s="188"/>
      <c r="D6" s="188"/>
      <c r="E6" s="188"/>
      <c r="F6" s="188"/>
      <c r="G6" s="188"/>
      <c r="H6" s="31"/>
    </row>
    <row r="7" spans="1:8">
      <c r="A7" s="28"/>
      <c r="B7" s="188"/>
      <c r="C7" s="188"/>
      <c r="D7" s="188"/>
      <c r="E7" s="188"/>
      <c r="F7" s="188"/>
      <c r="G7" s="188"/>
      <c r="H7" s="31"/>
    </row>
    <row r="8" spans="1:8">
      <c r="A8" s="28"/>
      <c r="B8" s="188"/>
      <c r="C8" s="188"/>
      <c r="D8" s="188"/>
      <c r="E8" s="188"/>
      <c r="F8" s="188"/>
      <c r="G8" s="188"/>
      <c r="H8" s="31"/>
    </row>
    <row r="9" spans="1:8" ht="14.4" customHeight="1">
      <c r="A9" s="28"/>
      <c r="B9" s="188"/>
      <c r="C9" s="188"/>
      <c r="D9" s="188"/>
      <c r="E9" s="188"/>
      <c r="F9" s="188"/>
      <c r="G9" s="188"/>
      <c r="H9" s="31"/>
    </row>
    <row r="10" spans="1:8">
      <c r="A10" s="28"/>
      <c r="B10" s="188"/>
      <c r="C10" s="188"/>
      <c r="D10" s="188"/>
      <c r="E10" s="188"/>
      <c r="F10" s="188"/>
      <c r="G10" s="188"/>
      <c r="H10" s="31"/>
    </row>
    <row r="11" spans="1:8">
      <c r="A11" s="28"/>
      <c r="B11" s="188"/>
      <c r="C11" s="188"/>
      <c r="D11" s="188"/>
      <c r="E11" s="188"/>
      <c r="F11" s="188"/>
      <c r="G11" s="188"/>
      <c r="H11" s="31"/>
    </row>
    <row r="12" spans="1:8">
      <c r="A12" s="28"/>
      <c r="B12" s="188"/>
      <c r="C12" s="188"/>
      <c r="D12" s="188"/>
      <c r="E12" s="188"/>
      <c r="F12" s="188"/>
      <c r="G12" s="188"/>
      <c r="H12" s="31"/>
    </row>
    <row r="13" spans="1:8">
      <c r="A13" s="28"/>
      <c r="B13" s="188"/>
      <c r="C13" s="188"/>
      <c r="D13" s="188"/>
      <c r="E13" s="188"/>
      <c r="F13" s="188"/>
      <c r="G13" s="188"/>
      <c r="H13" s="31"/>
    </row>
    <row r="14" spans="1:8">
      <c r="A14" s="28"/>
      <c r="B14" s="188"/>
      <c r="C14" s="188"/>
      <c r="D14" s="188"/>
      <c r="E14" s="188"/>
      <c r="F14" s="188"/>
      <c r="G14" s="188"/>
      <c r="H14" s="31"/>
    </row>
    <row r="15" spans="1:8">
      <c r="A15" s="28"/>
      <c r="B15" s="188"/>
      <c r="C15" s="188"/>
      <c r="D15" s="188"/>
      <c r="E15" s="188"/>
      <c r="F15" s="188"/>
      <c r="G15" s="188"/>
      <c r="H15" s="31"/>
    </row>
    <row r="16" spans="1:8">
      <c r="A16" s="28"/>
      <c r="B16" s="188"/>
      <c r="C16" s="188"/>
      <c r="D16" s="188"/>
      <c r="E16" s="188"/>
      <c r="F16" s="188"/>
      <c r="G16" s="188"/>
      <c r="H16" s="31"/>
    </row>
    <row r="17" spans="1:8">
      <c r="A17" s="28"/>
      <c r="B17" s="191" t="s">
        <v>607</v>
      </c>
      <c r="C17" s="191"/>
      <c r="D17" s="191"/>
      <c r="E17" s="191"/>
      <c r="F17" s="191"/>
      <c r="G17" s="186">
        <f>SUM(G19:G24)</f>
        <v>0.32854415295815298</v>
      </c>
      <c r="H17" s="31"/>
    </row>
    <row r="18" spans="1:8">
      <c r="A18" s="28"/>
      <c r="B18" s="192" t="s">
        <v>604</v>
      </c>
      <c r="C18" s="192"/>
      <c r="D18" s="192"/>
      <c r="E18" s="192"/>
      <c r="F18" s="192"/>
      <c r="G18" s="187" t="s">
        <v>605</v>
      </c>
      <c r="H18" s="31"/>
    </row>
    <row r="19" spans="1:8">
      <c r="A19" s="28"/>
      <c r="B19" s="190" t="s">
        <v>606</v>
      </c>
      <c r="C19" s="190"/>
      <c r="D19" s="190"/>
      <c r="E19" s="190"/>
      <c r="F19" s="190"/>
      <c r="G19" s="189">
        <f>'Seguimiento PAAC 2021'!BM19</f>
        <v>5.0454545454545453E-2</v>
      </c>
      <c r="H19" s="31"/>
    </row>
    <row r="20" spans="1:8">
      <c r="A20" s="28"/>
      <c r="B20" s="190" t="s">
        <v>58</v>
      </c>
      <c r="C20" s="190"/>
      <c r="D20" s="190"/>
      <c r="E20" s="190"/>
      <c r="F20" s="190"/>
      <c r="G20" s="189">
        <f>'Seguimiento PAAC 2021'!BM22</f>
        <v>0.1</v>
      </c>
      <c r="H20" s="31"/>
    </row>
    <row r="21" spans="1:8">
      <c r="A21" s="28"/>
      <c r="B21" s="190" t="s">
        <v>17</v>
      </c>
      <c r="C21" s="190"/>
      <c r="D21" s="190"/>
      <c r="E21" s="190"/>
      <c r="F21" s="190"/>
      <c r="G21" s="189">
        <f>'Seguimiento PAAC 2021'!BM41</f>
        <v>7.4919333333333338E-2</v>
      </c>
      <c r="H21" s="31"/>
    </row>
    <row r="22" spans="1:8">
      <c r="A22" s="28"/>
      <c r="B22" s="190" t="s">
        <v>226</v>
      </c>
      <c r="C22" s="190"/>
      <c r="D22" s="190"/>
      <c r="E22" s="190"/>
      <c r="F22" s="190"/>
      <c r="G22" s="189">
        <f>'Seguimiento PAAC 2021'!BM62</f>
        <v>3.3250000000000002E-2</v>
      </c>
      <c r="H22" s="31"/>
    </row>
    <row r="23" spans="1:8">
      <c r="A23" s="28"/>
      <c r="B23" s="190" t="s">
        <v>99</v>
      </c>
      <c r="C23" s="190"/>
      <c r="D23" s="190"/>
      <c r="E23" s="190"/>
      <c r="F23" s="190"/>
      <c r="G23" s="189">
        <f>'Seguimiento PAAC 2021'!BM92</f>
        <v>2.5836940836940839E-2</v>
      </c>
      <c r="H23" s="31"/>
    </row>
    <row r="24" spans="1:8">
      <c r="A24" s="28"/>
      <c r="B24" s="190" t="s">
        <v>603</v>
      </c>
      <c r="C24" s="190"/>
      <c r="D24" s="190"/>
      <c r="E24" s="190"/>
      <c r="F24" s="190"/>
      <c r="G24" s="189">
        <f>'Seguimiento PAAC 2021'!BM107</f>
        <v>4.4083333333333335E-2</v>
      </c>
      <c r="H24" s="31"/>
    </row>
    <row r="25" spans="1:8">
      <c r="A25" s="28"/>
      <c r="B25" s="188"/>
      <c r="C25" s="188"/>
      <c r="D25" s="188"/>
      <c r="E25" s="188"/>
      <c r="F25" s="188"/>
      <c r="G25" s="188"/>
      <c r="H25" s="31"/>
    </row>
    <row r="26" spans="1:8" ht="15" thickBot="1">
      <c r="A26" s="36"/>
      <c r="B26" s="37"/>
      <c r="C26" s="37"/>
      <c r="D26" s="37"/>
      <c r="E26" s="37"/>
      <c r="F26" s="37"/>
      <c r="G26" s="37"/>
      <c r="H26" s="38"/>
    </row>
    <row r="27" spans="1:8" s="27" customFormat="1"/>
    <row r="28" spans="1:8" s="27" customFormat="1"/>
    <row r="29" spans="1:8" s="27" customFormat="1"/>
    <row r="30" spans="1:8" s="27" customFormat="1"/>
    <row r="31" spans="1:8" s="27" customFormat="1"/>
    <row r="32" spans="1:8" s="27" customFormat="1"/>
    <row r="33" s="27" customFormat="1"/>
    <row r="34" s="27" customFormat="1"/>
    <row r="35" s="27" customFormat="1"/>
    <row r="36" s="27" customFormat="1"/>
    <row r="37" s="27" customFormat="1"/>
    <row r="38" s="27" customFormat="1"/>
    <row r="39" s="27" customFormat="1"/>
    <row r="40" s="27" customFormat="1"/>
    <row r="41" s="27" customFormat="1"/>
    <row r="42" s="27" customFormat="1"/>
    <row r="43" s="27" customFormat="1"/>
    <row r="44" s="27" customFormat="1"/>
    <row r="45" s="27" customFormat="1"/>
    <row r="46" s="27" customFormat="1"/>
    <row r="47" s="27" customFormat="1"/>
    <row r="48" s="27" customFormat="1"/>
    <row r="49" s="27" customFormat="1"/>
    <row r="50" s="27" customFormat="1"/>
    <row r="51" s="27" customFormat="1"/>
    <row r="52" s="27" customFormat="1"/>
    <row r="53" s="27" customFormat="1"/>
    <row r="54" s="27" customFormat="1"/>
    <row r="55" s="27" customFormat="1"/>
    <row r="56" s="27" customFormat="1"/>
    <row r="57" s="27" customFormat="1"/>
    <row r="58" s="27" customFormat="1"/>
    <row r="59" s="27" customFormat="1"/>
    <row r="60" s="27" customFormat="1"/>
    <row r="61" s="27" customFormat="1"/>
    <row r="62" s="27" customFormat="1"/>
    <row r="63" s="27" customFormat="1"/>
    <row r="64" s="27" customFormat="1"/>
    <row r="65" s="27" customFormat="1"/>
    <row r="66" s="27" customFormat="1"/>
    <row r="67" s="27" customFormat="1"/>
    <row r="68" s="27" customFormat="1"/>
    <row r="69" s="27" customFormat="1"/>
    <row r="70" s="27" customFormat="1"/>
    <row r="71" s="27" customFormat="1"/>
    <row r="72" s="27" customFormat="1"/>
    <row r="73" s="27" customFormat="1"/>
    <row r="74" s="27" customFormat="1"/>
    <row r="75" s="27" customFormat="1"/>
    <row r="76" s="27" customFormat="1"/>
    <row r="77" s="27" customFormat="1"/>
    <row r="78" s="27" customFormat="1"/>
    <row r="79" s="27" customFormat="1"/>
    <row r="80" s="27" customFormat="1"/>
    <row r="81" s="27" customFormat="1"/>
    <row r="82" s="27" customFormat="1"/>
    <row r="83" s="27" customFormat="1"/>
    <row r="84" s="27" customFormat="1"/>
    <row r="85" s="27" customFormat="1"/>
    <row r="86" s="27" customFormat="1"/>
    <row r="87" s="27" customFormat="1"/>
    <row r="88" s="27" customFormat="1"/>
    <row r="89" s="27" customFormat="1"/>
    <row r="90" s="27" customFormat="1"/>
    <row r="91" s="27" customFormat="1"/>
    <row r="92" s="27" customFormat="1"/>
    <row r="93" s="27" customFormat="1"/>
    <row r="94" s="27" customFormat="1"/>
    <row r="95" s="27" customFormat="1"/>
    <row r="96" s="27" customFormat="1"/>
    <row r="97" s="27" customFormat="1"/>
    <row r="98" s="27" customFormat="1"/>
    <row r="99" s="27" customFormat="1"/>
    <row r="100" s="27" customFormat="1"/>
    <row r="101" s="27" customFormat="1"/>
    <row r="102" s="27" customFormat="1"/>
    <row r="103" s="27" customFormat="1"/>
    <row r="104" s="27" customFormat="1"/>
    <row r="105" s="27" customFormat="1"/>
    <row r="106" s="27" customFormat="1"/>
    <row r="107" s="27" customFormat="1"/>
    <row r="108" s="27" customFormat="1"/>
    <row r="109" s="27" customFormat="1"/>
    <row r="110" s="27" customFormat="1"/>
    <row r="111" s="27" customFormat="1"/>
    <row r="112" s="27" customFormat="1"/>
    <row r="113" s="27" customFormat="1"/>
    <row r="114" s="27" customFormat="1"/>
    <row r="115" s="27" customFormat="1"/>
    <row r="116" s="27" customFormat="1"/>
    <row r="117" s="27" customFormat="1"/>
    <row r="118" s="27" customFormat="1"/>
    <row r="119" s="27" customFormat="1"/>
    <row r="120" s="27" customFormat="1"/>
    <row r="121" s="27" customFormat="1"/>
    <row r="122" s="27" customFormat="1"/>
    <row r="123" s="27" customFormat="1"/>
    <row r="124" s="27" customFormat="1"/>
    <row r="125" s="27" customFormat="1"/>
    <row r="126" s="27" customFormat="1"/>
    <row r="127" s="27" customFormat="1"/>
    <row r="128" s="27" customFormat="1"/>
    <row r="129" s="27" customFormat="1"/>
    <row r="130" s="27" customFormat="1"/>
    <row r="131" s="27" customFormat="1"/>
    <row r="132" s="27" customFormat="1"/>
    <row r="133" s="27" customFormat="1"/>
    <row r="134" s="27" customFormat="1"/>
    <row r="135" s="27" customFormat="1"/>
    <row r="136" s="27" customFormat="1"/>
    <row r="137" s="27" customFormat="1"/>
    <row r="138" s="27" customFormat="1"/>
    <row r="139" s="27" customFormat="1"/>
    <row r="140" s="27" customFormat="1"/>
    <row r="141" s="27" customFormat="1"/>
    <row r="142" s="27" customFormat="1"/>
    <row r="143" s="27" customFormat="1"/>
    <row r="144" s="27" customFormat="1"/>
    <row r="145" s="27" customFormat="1"/>
    <row r="146" s="27" customFormat="1"/>
    <row r="147" s="27" customFormat="1"/>
    <row r="148" s="27" customFormat="1"/>
  </sheetData>
  <mergeCells count="8">
    <mergeCell ref="B24:F24"/>
    <mergeCell ref="B17:F17"/>
    <mergeCell ref="B18:F18"/>
    <mergeCell ref="B19:F19"/>
    <mergeCell ref="B20:F20"/>
    <mergeCell ref="B21:F21"/>
    <mergeCell ref="B23:F23"/>
    <mergeCell ref="B22:F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50F2E"/>
  </sheetPr>
  <dimension ref="A1:BM108"/>
  <sheetViews>
    <sheetView showGridLines="0" topLeftCell="F1" zoomScale="56" zoomScaleNormal="55" zoomScaleSheetLayoutView="100" workbookViewId="0">
      <selection activeCell="F1" sqref="F1:BM1"/>
    </sheetView>
  </sheetViews>
  <sheetFormatPr baseColWidth="10" defaultRowHeight="14.4"/>
  <cols>
    <col min="1" max="1" width="2.88671875" style="42" customWidth="1"/>
    <col min="2" max="2" width="4.88671875" style="165" customWidth="1"/>
    <col min="3" max="3" width="22" style="166" customWidth="1"/>
    <col min="4" max="4" width="13.77734375" style="167" customWidth="1"/>
    <col min="5" max="5" width="13.88671875" style="168" customWidth="1"/>
    <col min="6" max="6" width="14.88671875" style="168" customWidth="1"/>
    <col min="7" max="8" width="12.5546875" style="168" customWidth="1"/>
    <col min="9" max="10" width="10.44140625" style="168" customWidth="1"/>
    <col min="11" max="12" width="10.44140625" style="169" customWidth="1"/>
    <col min="13" max="14" width="10.44140625" style="42" customWidth="1"/>
    <col min="15" max="15" width="16.33203125" style="42" customWidth="1"/>
    <col min="16" max="16" width="17.6640625" style="170" customWidth="1"/>
    <col min="17" max="17" width="17.6640625" style="42" customWidth="1"/>
    <col min="18" max="19" width="6.77734375" style="42" hidden="1" customWidth="1"/>
    <col min="20" max="20" width="9.33203125" style="42" hidden="1" customWidth="1"/>
    <col min="21" max="22" width="6.77734375" style="42" hidden="1" customWidth="1"/>
    <col min="23" max="23" width="9.33203125" style="42" hidden="1" customWidth="1"/>
    <col min="24" max="25" width="6.77734375" style="42" hidden="1" customWidth="1"/>
    <col min="26" max="26" width="9.33203125" style="42" hidden="1" customWidth="1"/>
    <col min="27" max="28" width="6.77734375" style="42" hidden="1" customWidth="1"/>
    <col min="29" max="29" width="9.33203125" style="42" hidden="1" customWidth="1"/>
    <col min="30" max="31" width="6.77734375" style="42" hidden="1" customWidth="1"/>
    <col min="32" max="32" width="9.33203125" style="42" hidden="1" customWidth="1"/>
    <col min="33" max="34" width="6.77734375" style="42" hidden="1" customWidth="1"/>
    <col min="35" max="35" width="9.33203125" style="42" hidden="1" customWidth="1"/>
    <col min="36" max="37" width="6.77734375" style="42" hidden="1" customWidth="1"/>
    <col min="38" max="38" width="9.33203125" style="42" hidden="1" customWidth="1"/>
    <col min="39" max="40" width="6.77734375" style="42" hidden="1" customWidth="1"/>
    <col min="41" max="41" width="9.33203125" style="42" hidden="1" customWidth="1"/>
    <col min="42" max="43" width="6.77734375" style="42" hidden="1" customWidth="1"/>
    <col min="44" max="44" width="9.33203125" style="42" hidden="1" customWidth="1"/>
    <col min="45" max="46" width="6.77734375" style="42" hidden="1" customWidth="1"/>
    <col min="47" max="47" width="9.33203125" style="42" hidden="1" customWidth="1"/>
    <col min="48" max="49" width="6.77734375" style="42" hidden="1" customWidth="1"/>
    <col min="50" max="50" width="9.33203125" style="42" hidden="1" customWidth="1"/>
    <col min="51" max="52" width="6.77734375" style="42" hidden="1" customWidth="1"/>
    <col min="53" max="53" width="9.33203125" style="42" hidden="1" customWidth="1"/>
    <col min="54" max="55" width="6.77734375" style="42" hidden="1" customWidth="1"/>
    <col min="56" max="56" width="9.33203125" style="42" hidden="1" customWidth="1"/>
    <col min="57" max="59" width="6.77734375" style="42" bestFit="1" customWidth="1"/>
    <col min="60" max="60" width="9.5546875" style="42" bestFit="1" customWidth="1"/>
    <col min="61" max="61" width="71.77734375" style="17" customWidth="1"/>
    <col min="62" max="62" width="70.21875" style="169" customWidth="1"/>
    <col min="63" max="63" width="69.6640625" style="175" customWidth="1"/>
    <col min="64" max="64" width="17.6640625" style="175" customWidth="1"/>
    <col min="65" max="65" width="23.33203125" style="181" customWidth="1"/>
    <col min="66" max="66" width="30.109375" style="42" customWidth="1"/>
    <col min="67" max="67" width="27.33203125" style="42" customWidth="1"/>
    <col min="68" max="68" width="24.33203125" style="42" customWidth="1"/>
    <col min="69" max="69" width="20.33203125" style="42" customWidth="1"/>
    <col min="70" max="70" width="30.88671875" style="42" customWidth="1"/>
    <col min="71" max="71" width="31.88671875" style="42" customWidth="1"/>
    <col min="72" max="16384" width="11.5546875" style="42"/>
  </cols>
  <sheetData>
    <row r="1" spans="1:65" ht="38.4" customHeight="1">
      <c r="A1" s="39"/>
      <c r="B1" s="40"/>
      <c r="C1" s="41"/>
      <c r="D1" s="41"/>
      <c r="E1" s="41"/>
      <c r="F1" s="193" t="s">
        <v>613</v>
      </c>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5"/>
      <c r="BM1" s="196"/>
    </row>
    <row r="2" spans="1:65" ht="38.4" customHeight="1">
      <c r="A2" s="39"/>
      <c r="B2" s="43"/>
      <c r="C2" s="44"/>
      <c r="D2" s="44"/>
      <c r="E2" s="44"/>
      <c r="F2" s="197" t="s">
        <v>608</v>
      </c>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9"/>
      <c r="BM2" s="200"/>
    </row>
    <row r="3" spans="1:65" ht="38.4" customHeight="1">
      <c r="A3" s="39"/>
      <c r="B3" s="43"/>
      <c r="C3" s="44"/>
      <c r="D3" s="44"/>
      <c r="E3" s="44"/>
      <c r="F3" s="197" t="s">
        <v>609</v>
      </c>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9"/>
      <c r="BM3" s="200"/>
    </row>
    <row r="4" spans="1:65" ht="38.4" customHeight="1" thickBot="1">
      <c r="A4" s="39"/>
      <c r="B4" s="45"/>
      <c r="C4" s="46"/>
      <c r="D4" s="46"/>
      <c r="E4" s="46"/>
      <c r="F4" s="201" t="s">
        <v>610</v>
      </c>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3"/>
      <c r="BM4" s="204"/>
    </row>
    <row r="5" spans="1:65" ht="31.8" customHeight="1" thickBot="1">
      <c r="B5" s="205"/>
      <c r="C5" s="206"/>
      <c r="D5" s="206"/>
      <c r="E5" s="206"/>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8"/>
      <c r="BL5" s="208"/>
      <c r="BM5" s="209"/>
    </row>
    <row r="6" spans="1:65" ht="43.5" customHeight="1">
      <c r="B6" s="238" t="s">
        <v>387</v>
      </c>
      <c r="C6" s="218" t="s">
        <v>310</v>
      </c>
      <c r="D6" s="219"/>
      <c r="E6" s="219"/>
      <c r="F6" s="219"/>
      <c r="G6" s="219"/>
      <c r="H6" s="219"/>
      <c r="I6" s="219"/>
      <c r="J6" s="219"/>
      <c r="K6" s="219"/>
      <c r="L6" s="219"/>
      <c r="M6" s="219"/>
      <c r="N6" s="219"/>
      <c r="O6" s="219"/>
      <c r="P6" s="219"/>
      <c r="Q6" s="47" t="s">
        <v>388</v>
      </c>
      <c r="R6" s="236" t="s">
        <v>389</v>
      </c>
      <c r="S6" s="236"/>
      <c r="T6" s="236"/>
      <c r="U6" s="236" t="s">
        <v>390</v>
      </c>
      <c r="V6" s="236"/>
      <c r="W6" s="236"/>
      <c r="X6" s="236" t="s">
        <v>391</v>
      </c>
      <c r="Y6" s="236"/>
      <c r="Z6" s="236"/>
      <c r="AA6" s="236" t="s">
        <v>392</v>
      </c>
      <c r="AB6" s="236"/>
      <c r="AC6" s="236"/>
      <c r="AD6" s="236" t="s">
        <v>393</v>
      </c>
      <c r="AE6" s="236"/>
      <c r="AF6" s="236"/>
      <c r="AG6" s="236" t="s">
        <v>394</v>
      </c>
      <c r="AH6" s="236"/>
      <c r="AI6" s="236"/>
      <c r="AJ6" s="236" t="s">
        <v>395</v>
      </c>
      <c r="AK6" s="236"/>
      <c r="AL6" s="236"/>
      <c r="AM6" s="236" t="s">
        <v>396</v>
      </c>
      <c r="AN6" s="236"/>
      <c r="AO6" s="236"/>
      <c r="AP6" s="236" t="s">
        <v>397</v>
      </c>
      <c r="AQ6" s="236"/>
      <c r="AR6" s="236"/>
      <c r="AS6" s="236" t="s">
        <v>398</v>
      </c>
      <c r="AT6" s="236"/>
      <c r="AU6" s="236"/>
      <c r="AV6" s="236" t="s">
        <v>399</v>
      </c>
      <c r="AW6" s="236"/>
      <c r="AX6" s="236"/>
      <c r="AY6" s="236" t="s">
        <v>400</v>
      </c>
      <c r="AZ6" s="236"/>
      <c r="BA6" s="236"/>
      <c r="BB6" s="241" t="s">
        <v>406</v>
      </c>
      <c r="BC6" s="241"/>
      <c r="BD6" s="241"/>
      <c r="BE6" s="243" t="s">
        <v>401</v>
      </c>
      <c r="BF6" s="243"/>
      <c r="BG6" s="243"/>
      <c r="BH6" s="47" t="s">
        <v>402</v>
      </c>
      <c r="BI6" s="210" t="s">
        <v>437</v>
      </c>
      <c r="BJ6" s="211"/>
      <c r="BK6" s="212" t="s">
        <v>435</v>
      </c>
      <c r="BL6" s="211"/>
      <c r="BM6" s="213"/>
    </row>
    <row r="7" spans="1:65" ht="12.75" customHeight="1" thickBot="1">
      <c r="B7" s="239"/>
      <c r="C7" s="48"/>
      <c r="D7" s="49"/>
      <c r="E7" s="49"/>
      <c r="F7" s="49"/>
      <c r="G7" s="49"/>
      <c r="H7" s="49"/>
      <c r="I7" s="49"/>
      <c r="J7" s="49"/>
      <c r="K7" s="49"/>
      <c r="L7" s="49"/>
      <c r="M7" s="49"/>
      <c r="N7" s="49"/>
      <c r="O7" s="49"/>
      <c r="P7" s="49"/>
      <c r="Q7" s="50"/>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2"/>
      <c r="BC7" s="51"/>
      <c r="BD7" s="51"/>
      <c r="BE7" s="51"/>
      <c r="BF7" s="51"/>
      <c r="BG7" s="51"/>
      <c r="BH7" s="53"/>
      <c r="BI7" s="54"/>
      <c r="BJ7" s="54"/>
      <c r="BK7" s="55"/>
      <c r="BL7" s="56"/>
      <c r="BM7" s="177"/>
    </row>
    <row r="8" spans="1:65" s="57" customFormat="1" ht="41.25" customHeight="1">
      <c r="B8" s="239"/>
      <c r="C8" s="58" t="s">
        <v>0</v>
      </c>
      <c r="D8" s="59" t="s">
        <v>56</v>
      </c>
      <c r="E8" s="220" t="s">
        <v>195</v>
      </c>
      <c r="F8" s="220"/>
      <c r="G8" s="220" t="s">
        <v>1</v>
      </c>
      <c r="H8" s="220"/>
      <c r="I8" s="220" t="s">
        <v>87</v>
      </c>
      <c r="J8" s="220"/>
      <c r="K8" s="220" t="s">
        <v>5</v>
      </c>
      <c r="L8" s="220"/>
      <c r="M8" s="220" t="s">
        <v>3</v>
      </c>
      <c r="N8" s="220"/>
      <c r="O8" s="59" t="s">
        <v>4</v>
      </c>
      <c r="P8" s="60" t="s">
        <v>13</v>
      </c>
      <c r="Q8" s="182">
        <f>SUM(Q9:Q18)</f>
        <v>0.15000000000000002</v>
      </c>
      <c r="R8" s="183" t="s">
        <v>403</v>
      </c>
      <c r="S8" s="183" t="s">
        <v>404</v>
      </c>
      <c r="T8" s="184" t="s">
        <v>405</v>
      </c>
      <c r="U8" s="183" t="s">
        <v>403</v>
      </c>
      <c r="V8" s="183" t="s">
        <v>404</v>
      </c>
      <c r="W8" s="184" t="s">
        <v>405</v>
      </c>
      <c r="X8" s="183" t="s">
        <v>403</v>
      </c>
      <c r="Y8" s="183" t="s">
        <v>404</v>
      </c>
      <c r="Z8" s="184" t="s">
        <v>405</v>
      </c>
      <c r="AA8" s="183" t="s">
        <v>403</v>
      </c>
      <c r="AB8" s="183" t="s">
        <v>404</v>
      </c>
      <c r="AC8" s="184" t="s">
        <v>405</v>
      </c>
      <c r="AD8" s="183" t="s">
        <v>403</v>
      </c>
      <c r="AE8" s="183" t="s">
        <v>404</v>
      </c>
      <c r="AF8" s="184" t="s">
        <v>405</v>
      </c>
      <c r="AG8" s="183" t="s">
        <v>403</v>
      </c>
      <c r="AH8" s="183" t="s">
        <v>404</v>
      </c>
      <c r="AI8" s="184" t="s">
        <v>405</v>
      </c>
      <c r="AJ8" s="183" t="s">
        <v>403</v>
      </c>
      <c r="AK8" s="183" t="s">
        <v>404</v>
      </c>
      <c r="AL8" s="184" t="s">
        <v>405</v>
      </c>
      <c r="AM8" s="183" t="s">
        <v>403</v>
      </c>
      <c r="AN8" s="183" t="s">
        <v>404</v>
      </c>
      <c r="AO8" s="184" t="s">
        <v>405</v>
      </c>
      <c r="AP8" s="183" t="s">
        <v>403</v>
      </c>
      <c r="AQ8" s="183" t="s">
        <v>404</v>
      </c>
      <c r="AR8" s="184" t="s">
        <v>405</v>
      </c>
      <c r="AS8" s="183" t="s">
        <v>403</v>
      </c>
      <c r="AT8" s="183" t="s">
        <v>404</v>
      </c>
      <c r="AU8" s="184" t="s">
        <v>405</v>
      </c>
      <c r="AV8" s="183" t="s">
        <v>403</v>
      </c>
      <c r="AW8" s="183" t="s">
        <v>404</v>
      </c>
      <c r="AX8" s="184" t="s">
        <v>405</v>
      </c>
      <c r="AY8" s="183" t="s">
        <v>403</v>
      </c>
      <c r="AZ8" s="183" t="s">
        <v>404</v>
      </c>
      <c r="BA8" s="184" t="s">
        <v>405</v>
      </c>
      <c r="BB8" s="183" t="s">
        <v>403</v>
      </c>
      <c r="BC8" s="183" t="s">
        <v>404</v>
      </c>
      <c r="BD8" s="184" t="s">
        <v>405</v>
      </c>
      <c r="BE8" s="183" t="s">
        <v>403</v>
      </c>
      <c r="BF8" s="183" t="s">
        <v>404</v>
      </c>
      <c r="BG8" s="184" t="s">
        <v>405</v>
      </c>
      <c r="BH8" s="185">
        <f>SUM(BH9:BH18)</f>
        <v>5.0454545454545453E-2</v>
      </c>
      <c r="BI8" s="60" t="s">
        <v>441</v>
      </c>
      <c r="BJ8" s="61" t="s">
        <v>442</v>
      </c>
      <c r="BK8" s="62" t="s">
        <v>436</v>
      </c>
      <c r="BL8" s="63" t="s">
        <v>505</v>
      </c>
      <c r="BM8" s="178" t="s">
        <v>512</v>
      </c>
    </row>
    <row r="9" spans="1:65" s="64" customFormat="1" ht="57.6" customHeight="1">
      <c r="B9" s="239"/>
      <c r="C9" s="225" t="s">
        <v>518</v>
      </c>
      <c r="D9" s="65" t="s">
        <v>43</v>
      </c>
      <c r="E9" s="214" t="s">
        <v>55</v>
      </c>
      <c r="F9" s="214"/>
      <c r="G9" s="214" t="s">
        <v>122</v>
      </c>
      <c r="H9" s="214"/>
      <c r="I9" s="214" t="s">
        <v>121</v>
      </c>
      <c r="J9" s="214"/>
      <c r="K9" s="214" t="s">
        <v>2</v>
      </c>
      <c r="L9" s="214"/>
      <c r="M9" s="214"/>
      <c r="N9" s="214"/>
      <c r="O9" s="66" t="s">
        <v>57</v>
      </c>
      <c r="P9" s="67">
        <v>44561</v>
      </c>
      <c r="Q9" s="68">
        <v>1.4999999999999999E-2</v>
      </c>
      <c r="R9" s="69">
        <v>1</v>
      </c>
      <c r="S9" s="69">
        <v>1</v>
      </c>
      <c r="T9" s="69">
        <f>+S9/R9</f>
        <v>1</v>
      </c>
      <c r="U9" s="69">
        <v>1</v>
      </c>
      <c r="V9" s="69">
        <v>1</v>
      </c>
      <c r="W9" s="69">
        <f>+V9/U9</f>
        <v>1</v>
      </c>
      <c r="X9" s="69">
        <v>1</v>
      </c>
      <c r="Y9" s="69">
        <v>1</v>
      </c>
      <c r="Z9" s="69">
        <f>+Y9/X9</f>
        <v>1</v>
      </c>
      <c r="AA9" s="69">
        <v>1</v>
      </c>
      <c r="AB9" s="69">
        <v>1</v>
      </c>
      <c r="AC9" s="69">
        <f>+AB9/AA9</f>
        <v>1</v>
      </c>
      <c r="AD9" s="69">
        <v>1</v>
      </c>
      <c r="AE9" s="69"/>
      <c r="AF9" s="69">
        <f>+AE9/AD9</f>
        <v>0</v>
      </c>
      <c r="AG9" s="69">
        <v>1</v>
      </c>
      <c r="AH9" s="69"/>
      <c r="AI9" s="69">
        <f>+AH9/AG9</f>
        <v>0</v>
      </c>
      <c r="AJ9" s="69">
        <v>1</v>
      </c>
      <c r="AK9" s="69"/>
      <c r="AL9" s="69">
        <f>+AK9/AJ9</f>
        <v>0</v>
      </c>
      <c r="AM9" s="69">
        <v>1</v>
      </c>
      <c r="AN9" s="69"/>
      <c r="AO9" s="69">
        <f>+AN9/AM9</f>
        <v>0</v>
      </c>
      <c r="AP9" s="70">
        <v>1</v>
      </c>
      <c r="AQ9" s="70"/>
      <c r="AR9" s="70">
        <f>+AQ9/AP9</f>
        <v>0</v>
      </c>
      <c r="AS9" s="70">
        <v>1</v>
      </c>
      <c r="AT9" s="70"/>
      <c r="AU9" s="70">
        <f>+AT9/AS9</f>
        <v>0</v>
      </c>
      <c r="AV9" s="70">
        <v>1</v>
      </c>
      <c r="AW9" s="70"/>
      <c r="AX9" s="70">
        <f>+AW9/AV9</f>
        <v>0</v>
      </c>
      <c r="AY9" s="70"/>
      <c r="AZ9" s="70"/>
      <c r="BA9" s="70" t="e">
        <f>+AZ9/AY9</f>
        <v>#DIV/0!</v>
      </c>
      <c r="BB9" s="70"/>
      <c r="BC9" s="70"/>
      <c r="BD9" s="70" t="e">
        <f>+BC9/BB9</f>
        <v>#DIV/0!</v>
      </c>
      <c r="BE9" s="70">
        <f t="shared" ref="BE9:BF18" si="0">+R9+U9+X9+AA9+AD9+AG9+AJ9+AM9+AP9+AS9+AV9+AY9</f>
        <v>11</v>
      </c>
      <c r="BF9" s="70">
        <f>+S9+V9+Y9+AB9+AE9+AH9+AK9+AN9+AQ9+AT9+AW9+AZ9</f>
        <v>4</v>
      </c>
      <c r="BG9" s="71">
        <f>IF(BF9,BF9/BE9,0)</f>
        <v>0.36363636363636365</v>
      </c>
      <c r="BH9" s="72">
        <f>+BG9*Q9</f>
        <v>5.4545454545454541E-3</v>
      </c>
      <c r="BI9" s="73" t="s">
        <v>519</v>
      </c>
      <c r="BJ9" s="74" t="s">
        <v>519</v>
      </c>
      <c r="BK9" s="75" t="s">
        <v>444</v>
      </c>
      <c r="BL9" s="76">
        <f>BG9</f>
        <v>0.36363636363636365</v>
      </c>
      <c r="BM9" s="176">
        <f t="shared" ref="BM9:BM40" si="1">BH9</f>
        <v>5.4545454545454541E-3</v>
      </c>
    </row>
    <row r="10" spans="1:65" s="64" customFormat="1" ht="43.2">
      <c r="B10" s="239"/>
      <c r="C10" s="225"/>
      <c r="D10" s="65" t="s">
        <v>60</v>
      </c>
      <c r="E10" s="214" t="s">
        <v>242</v>
      </c>
      <c r="F10" s="214"/>
      <c r="G10" s="214" t="s">
        <v>230</v>
      </c>
      <c r="H10" s="214"/>
      <c r="I10" s="214" t="s">
        <v>229</v>
      </c>
      <c r="J10" s="214"/>
      <c r="K10" s="214" t="s">
        <v>2</v>
      </c>
      <c r="L10" s="214"/>
      <c r="M10" s="214"/>
      <c r="N10" s="214"/>
      <c r="O10" s="66" t="s">
        <v>57</v>
      </c>
      <c r="P10" s="67">
        <v>44561</v>
      </c>
      <c r="Q10" s="68">
        <v>1.4999999999999999E-2</v>
      </c>
      <c r="R10" s="69"/>
      <c r="S10" s="69"/>
      <c r="T10" s="69" t="e">
        <f t="shared" ref="T10:T17" si="2">+S10/R10</f>
        <v>#DIV/0!</v>
      </c>
      <c r="U10" s="69"/>
      <c r="V10" s="69"/>
      <c r="W10" s="69" t="e">
        <f t="shared" ref="W10:W17" si="3">+V10/U10</f>
        <v>#DIV/0!</v>
      </c>
      <c r="X10" s="69"/>
      <c r="Y10" s="69"/>
      <c r="Z10" s="69" t="e">
        <f t="shared" ref="Z10:Z17" si="4">+Y10/X10</f>
        <v>#DIV/0!</v>
      </c>
      <c r="AA10" s="69"/>
      <c r="AB10" s="69"/>
      <c r="AC10" s="69" t="e">
        <f t="shared" ref="AC10:AC17" si="5">+AB10/AA10</f>
        <v>#DIV/0!</v>
      </c>
      <c r="AD10" s="69"/>
      <c r="AE10" s="69"/>
      <c r="AF10" s="69" t="e">
        <f t="shared" ref="AF10:AF17" si="6">+AE10/AD10</f>
        <v>#DIV/0!</v>
      </c>
      <c r="AG10" s="69"/>
      <c r="AH10" s="69"/>
      <c r="AI10" s="69" t="e">
        <f t="shared" ref="AI10:AI17" si="7">+AH10/AG10</f>
        <v>#DIV/0!</v>
      </c>
      <c r="AJ10" s="69"/>
      <c r="AK10" s="69"/>
      <c r="AL10" s="69" t="e">
        <f t="shared" ref="AL10:AL17" si="8">+AK10/AJ10</f>
        <v>#DIV/0!</v>
      </c>
      <c r="AM10" s="69"/>
      <c r="AN10" s="69"/>
      <c r="AO10" s="69" t="e">
        <f t="shared" ref="AO10:AO17" si="9">+AN10/AM10</f>
        <v>#DIV/0!</v>
      </c>
      <c r="AP10" s="70"/>
      <c r="AQ10" s="70"/>
      <c r="AR10" s="70" t="e">
        <f t="shared" ref="AR10:AR17" si="10">+AQ10/AP10</f>
        <v>#DIV/0!</v>
      </c>
      <c r="AS10" s="70"/>
      <c r="AT10" s="70"/>
      <c r="AU10" s="70" t="e">
        <f t="shared" ref="AU10:AU17" si="11">+AT10/AS10</f>
        <v>#DIV/0!</v>
      </c>
      <c r="AV10" s="70"/>
      <c r="AW10" s="70"/>
      <c r="AX10" s="70" t="e">
        <f t="shared" ref="AX10:AX17" si="12">+AW10/AV10</f>
        <v>#DIV/0!</v>
      </c>
      <c r="AY10" s="70">
        <v>1</v>
      </c>
      <c r="AZ10" s="70"/>
      <c r="BA10" s="70">
        <f t="shared" ref="BA10:BA17" si="13">+AZ10/AY10</f>
        <v>0</v>
      </c>
      <c r="BB10" s="70"/>
      <c r="BC10" s="70"/>
      <c r="BD10" s="70" t="e">
        <f t="shared" ref="BD10:BD17" si="14">+BC10/BB10</f>
        <v>#DIV/0!</v>
      </c>
      <c r="BE10" s="70">
        <f t="shared" si="0"/>
        <v>1</v>
      </c>
      <c r="BF10" s="70">
        <f t="shared" si="0"/>
        <v>0</v>
      </c>
      <c r="BG10" s="71">
        <f t="shared" ref="BG10:BG18" si="15">IF(BF10,BF10/BE10,0)</f>
        <v>0</v>
      </c>
      <c r="BH10" s="72">
        <f t="shared" ref="BH10:BH18" si="16">+BG10*Q10</f>
        <v>0</v>
      </c>
      <c r="BI10" s="73"/>
      <c r="BJ10" s="74"/>
      <c r="BK10" s="77" t="s">
        <v>443</v>
      </c>
      <c r="BL10" s="76">
        <f t="shared" ref="BL10:BL18" si="17">BG10</f>
        <v>0</v>
      </c>
      <c r="BM10" s="176">
        <f t="shared" si="1"/>
        <v>0</v>
      </c>
    </row>
    <row r="11" spans="1:65" s="64" customFormat="1" ht="72">
      <c r="B11" s="239"/>
      <c r="C11" s="225" t="s">
        <v>520</v>
      </c>
      <c r="D11" s="65" t="s">
        <v>44</v>
      </c>
      <c r="E11" s="214" t="s">
        <v>235</v>
      </c>
      <c r="F11" s="214"/>
      <c r="G11" s="214" t="s">
        <v>45</v>
      </c>
      <c r="H11" s="214"/>
      <c r="I11" s="214" t="s">
        <v>231</v>
      </c>
      <c r="J11" s="214"/>
      <c r="K11" s="214" t="s">
        <v>2</v>
      </c>
      <c r="L11" s="214"/>
      <c r="M11" s="214"/>
      <c r="N11" s="214"/>
      <c r="O11" s="66" t="s">
        <v>57</v>
      </c>
      <c r="P11" s="67">
        <v>44227</v>
      </c>
      <c r="Q11" s="78">
        <v>1.4999999999999999E-2</v>
      </c>
      <c r="R11" s="79">
        <v>1</v>
      </c>
      <c r="S11" s="69">
        <v>1</v>
      </c>
      <c r="T11" s="69">
        <f t="shared" si="2"/>
        <v>1</v>
      </c>
      <c r="U11" s="69"/>
      <c r="V11" s="69"/>
      <c r="W11" s="69" t="e">
        <f t="shared" si="3"/>
        <v>#DIV/0!</v>
      </c>
      <c r="X11" s="69"/>
      <c r="Y11" s="69"/>
      <c r="Z11" s="69" t="e">
        <f t="shared" si="4"/>
        <v>#DIV/0!</v>
      </c>
      <c r="AA11" s="69"/>
      <c r="AB11" s="69"/>
      <c r="AC11" s="69" t="e">
        <f t="shared" si="5"/>
        <v>#DIV/0!</v>
      </c>
      <c r="AD11" s="69"/>
      <c r="AE11" s="69"/>
      <c r="AF11" s="69" t="e">
        <f t="shared" si="6"/>
        <v>#DIV/0!</v>
      </c>
      <c r="AG11" s="69"/>
      <c r="AH11" s="69"/>
      <c r="AI11" s="69" t="e">
        <f t="shared" si="7"/>
        <v>#DIV/0!</v>
      </c>
      <c r="AJ11" s="69"/>
      <c r="AK11" s="69"/>
      <c r="AL11" s="69" t="e">
        <f t="shared" si="8"/>
        <v>#DIV/0!</v>
      </c>
      <c r="AM11" s="69"/>
      <c r="AN11" s="69"/>
      <c r="AO11" s="69" t="e">
        <f t="shared" si="9"/>
        <v>#DIV/0!</v>
      </c>
      <c r="AP11" s="70"/>
      <c r="AQ11" s="70"/>
      <c r="AR11" s="70" t="e">
        <f t="shared" si="10"/>
        <v>#DIV/0!</v>
      </c>
      <c r="AS11" s="70"/>
      <c r="AT11" s="70"/>
      <c r="AU11" s="70" t="e">
        <f t="shared" si="11"/>
        <v>#DIV/0!</v>
      </c>
      <c r="AV11" s="70"/>
      <c r="AW11" s="70"/>
      <c r="AX11" s="70" t="e">
        <f t="shared" si="12"/>
        <v>#DIV/0!</v>
      </c>
      <c r="AY11" s="70"/>
      <c r="AZ11" s="70"/>
      <c r="BA11" s="70" t="e">
        <f t="shared" si="13"/>
        <v>#DIV/0!</v>
      </c>
      <c r="BB11" s="70"/>
      <c r="BC11" s="70"/>
      <c r="BD11" s="70" t="e">
        <f t="shared" si="14"/>
        <v>#DIV/0!</v>
      </c>
      <c r="BE11" s="70">
        <f t="shared" si="0"/>
        <v>1</v>
      </c>
      <c r="BF11" s="70">
        <f t="shared" si="0"/>
        <v>1</v>
      </c>
      <c r="BG11" s="71">
        <f t="shared" si="15"/>
        <v>1</v>
      </c>
      <c r="BH11" s="72">
        <f t="shared" si="16"/>
        <v>1.4999999999999999E-2</v>
      </c>
      <c r="BI11" s="73" t="s">
        <v>521</v>
      </c>
      <c r="BJ11" s="80" t="s">
        <v>438</v>
      </c>
      <c r="BK11" s="75" t="s">
        <v>445</v>
      </c>
      <c r="BL11" s="81">
        <f t="shared" si="17"/>
        <v>1</v>
      </c>
      <c r="BM11" s="176">
        <f t="shared" si="1"/>
        <v>1.4999999999999999E-2</v>
      </c>
    </row>
    <row r="12" spans="1:65" s="64" customFormat="1" ht="43.2">
      <c r="B12" s="239"/>
      <c r="C12" s="225"/>
      <c r="D12" s="65" t="s">
        <v>46</v>
      </c>
      <c r="E12" s="214" t="s">
        <v>47</v>
      </c>
      <c r="F12" s="214"/>
      <c r="G12" s="214" t="s">
        <v>123</v>
      </c>
      <c r="H12" s="214"/>
      <c r="I12" s="214" t="s">
        <v>124</v>
      </c>
      <c r="J12" s="214"/>
      <c r="K12" s="214" t="s">
        <v>2</v>
      </c>
      <c r="L12" s="214"/>
      <c r="M12" s="214"/>
      <c r="N12" s="214"/>
      <c r="O12" s="66" t="s">
        <v>57</v>
      </c>
      <c r="P12" s="67">
        <v>44540</v>
      </c>
      <c r="Q12" s="78">
        <v>1.4999999999999999E-2</v>
      </c>
      <c r="R12" s="69"/>
      <c r="S12" s="69"/>
      <c r="T12" s="69" t="e">
        <f t="shared" si="2"/>
        <v>#DIV/0!</v>
      </c>
      <c r="U12" s="69"/>
      <c r="V12" s="69"/>
      <c r="W12" s="69" t="e">
        <f t="shared" si="3"/>
        <v>#DIV/0!</v>
      </c>
      <c r="X12" s="69"/>
      <c r="Y12" s="69"/>
      <c r="Z12" s="69" t="e">
        <f t="shared" si="4"/>
        <v>#DIV/0!</v>
      </c>
      <c r="AA12" s="69"/>
      <c r="AB12" s="69"/>
      <c r="AC12" s="69" t="e">
        <f t="shared" si="5"/>
        <v>#DIV/0!</v>
      </c>
      <c r="AD12" s="69"/>
      <c r="AE12" s="69"/>
      <c r="AF12" s="69" t="e">
        <f t="shared" si="6"/>
        <v>#DIV/0!</v>
      </c>
      <c r="AG12" s="69"/>
      <c r="AH12" s="69"/>
      <c r="AI12" s="69" t="e">
        <f t="shared" si="7"/>
        <v>#DIV/0!</v>
      </c>
      <c r="AJ12" s="69"/>
      <c r="AK12" s="69"/>
      <c r="AL12" s="69" t="e">
        <f t="shared" si="8"/>
        <v>#DIV/0!</v>
      </c>
      <c r="AM12" s="69"/>
      <c r="AN12" s="69"/>
      <c r="AO12" s="69" t="e">
        <f t="shared" si="9"/>
        <v>#DIV/0!</v>
      </c>
      <c r="AP12" s="70"/>
      <c r="AQ12" s="70"/>
      <c r="AR12" s="70" t="e">
        <f t="shared" si="10"/>
        <v>#DIV/0!</v>
      </c>
      <c r="AS12" s="70"/>
      <c r="AT12" s="70"/>
      <c r="AU12" s="70" t="e">
        <f t="shared" si="11"/>
        <v>#DIV/0!</v>
      </c>
      <c r="AV12" s="70"/>
      <c r="AW12" s="70"/>
      <c r="AX12" s="70" t="e">
        <f t="shared" si="12"/>
        <v>#DIV/0!</v>
      </c>
      <c r="AY12" s="70">
        <v>1</v>
      </c>
      <c r="AZ12" s="70"/>
      <c r="BA12" s="70">
        <f t="shared" si="13"/>
        <v>0</v>
      </c>
      <c r="BB12" s="70"/>
      <c r="BC12" s="70"/>
      <c r="BD12" s="70" t="e">
        <f t="shared" si="14"/>
        <v>#DIV/0!</v>
      </c>
      <c r="BE12" s="70">
        <f t="shared" si="0"/>
        <v>1</v>
      </c>
      <c r="BF12" s="70">
        <f t="shared" si="0"/>
        <v>0</v>
      </c>
      <c r="BG12" s="71">
        <f t="shared" si="15"/>
        <v>0</v>
      </c>
      <c r="BH12" s="72">
        <f t="shared" si="16"/>
        <v>0</v>
      </c>
      <c r="BI12" s="73"/>
      <c r="BJ12" s="74"/>
      <c r="BK12" s="77" t="s">
        <v>443</v>
      </c>
      <c r="BL12" s="76">
        <f t="shared" si="17"/>
        <v>0</v>
      </c>
      <c r="BM12" s="176">
        <f t="shared" si="1"/>
        <v>0</v>
      </c>
    </row>
    <row r="13" spans="1:65" s="64" customFormat="1" ht="28.8">
      <c r="B13" s="239"/>
      <c r="C13" s="225"/>
      <c r="D13" s="65" t="s">
        <v>63</v>
      </c>
      <c r="E13" s="214" t="s">
        <v>243</v>
      </c>
      <c r="F13" s="214"/>
      <c r="G13" s="214" t="s">
        <v>236</v>
      </c>
      <c r="H13" s="214"/>
      <c r="I13" s="214" t="s">
        <v>231</v>
      </c>
      <c r="J13" s="214"/>
      <c r="K13" s="214" t="s">
        <v>2</v>
      </c>
      <c r="L13" s="214"/>
      <c r="M13" s="214"/>
      <c r="N13" s="214"/>
      <c r="O13" s="66" t="s">
        <v>36</v>
      </c>
      <c r="P13" s="67">
        <v>44561</v>
      </c>
      <c r="Q13" s="78">
        <v>1.4999999999999999E-2</v>
      </c>
      <c r="R13" s="69"/>
      <c r="S13" s="69"/>
      <c r="T13" s="69" t="e">
        <f t="shared" si="2"/>
        <v>#DIV/0!</v>
      </c>
      <c r="U13" s="69"/>
      <c r="V13" s="69"/>
      <c r="W13" s="69" t="e">
        <f t="shared" si="3"/>
        <v>#DIV/0!</v>
      </c>
      <c r="X13" s="69"/>
      <c r="Y13" s="69"/>
      <c r="Z13" s="69" t="e">
        <f t="shared" si="4"/>
        <v>#DIV/0!</v>
      </c>
      <c r="AA13" s="69"/>
      <c r="AB13" s="69"/>
      <c r="AC13" s="69" t="e">
        <f t="shared" si="5"/>
        <v>#DIV/0!</v>
      </c>
      <c r="AD13" s="69"/>
      <c r="AE13" s="69"/>
      <c r="AF13" s="69" t="e">
        <f t="shared" si="6"/>
        <v>#DIV/0!</v>
      </c>
      <c r="AG13" s="69"/>
      <c r="AH13" s="69"/>
      <c r="AI13" s="69" t="e">
        <f t="shared" si="7"/>
        <v>#DIV/0!</v>
      </c>
      <c r="AJ13" s="69"/>
      <c r="AK13" s="69"/>
      <c r="AL13" s="69" t="e">
        <f t="shared" si="8"/>
        <v>#DIV/0!</v>
      </c>
      <c r="AM13" s="69"/>
      <c r="AN13" s="69"/>
      <c r="AO13" s="69" t="e">
        <f t="shared" si="9"/>
        <v>#DIV/0!</v>
      </c>
      <c r="AP13" s="70"/>
      <c r="AQ13" s="70"/>
      <c r="AR13" s="70" t="e">
        <f t="shared" si="10"/>
        <v>#DIV/0!</v>
      </c>
      <c r="AS13" s="70"/>
      <c r="AT13" s="70"/>
      <c r="AU13" s="70" t="e">
        <f t="shared" si="11"/>
        <v>#DIV/0!</v>
      </c>
      <c r="AV13" s="70"/>
      <c r="AW13" s="70"/>
      <c r="AX13" s="70" t="e">
        <f t="shared" si="12"/>
        <v>#DIV/0!</v>
      </c>
      <c r="AY13" s="70">
        <v>1</v>
      </c>
      <c r="AZ13" s="70"/>
      <c r="BA13" s="70">
        <f t="shared" si="13"/>
        <v>0</v>
      </c>
      <c r="BB13" s="70"/>
      <c r="BC13" s="70"/>
      <c r="BD13" s="70" t="e">
        <f t="shared" si="14"/>
        <v>#DIV/0!</v>
      </c>
      <c r="BE13" s="70">
        <f t="shared" si="0"/>
        <v>1</v>
      </c>
      <c r="BF13" s="70">
        <f t="shared" si="0"/>
        <v>0</v>
      </c>
      <c r="BG13" s="71">
        <f t="shared" si="15"/>
        <v>0</v>
      </c>
      <c r="BH13" s="72">
        <f t="shared" si="16"/>
        <v>0</v>
      </c>
      <c r="BI13" s="73"/>
      <c r="BJ13" s="74"/>
      <c r="BK13" s="77" t="s">
        <v>443</v>
      </c>
      <c r="BL13" s="76">
        <f t="shared" si="17"/>
        <v>0</v>
      </c>
      <c r="BM13" s="176">
        <f t="shared" si="1"/>
        <v>0</v>
      </c>
    </row>
    <row r="14" spans="1:65" s="64" customFormat="1" ht="72">
      <c r="B14" s="239"/>
      <c r="C14" s="225" t="s">
        <v>522</v>
      </c>
      <c r="D14" s="65" t="s">
        <v>48</v>
      </c>
      <c r="E14" s="214" t="s">
        <v>49</v>
      </c>
      <c r="F14" s="214"/>
      <c r="G14" s="214" t="s">
        <v>328</v>
      </c>
      <c r="H14" s="214"/>
      <c r="I14" s="214" t="s">
        <v>322</v>
      </c>
      <c r="J14" s="214"/>
      <c r="K14" s="214" t="s">
        <v>2</v>
      </c>
      <c r="L14" s="214"/>
      <c r="M14" s="214"/>
      <c r="N14" s="214"/>
      <c r="O14" s="66" t="s">
        <v>57</v>
      </c>
      <c r="P14" s="67">
        <v>44227</v>
      </c>
      <c r="Q14" s="78">
        <v>1.4999999999999999E-2</v>
      </c>
      <c r="R14" s="79">
        <v>1</v>
      </c>
      <c r="S14" s="69">
        <v>1</v>
      </c>
      <c r="T14" s="69">
        <f t="shared" si="2"/>
        <v>1</v>
      </c>
      <c r="U14" s="69"/>
      <c r="V14" s="69"/>
      <c r="W14" s="69" t="e">
        <f t="shared" si="3"/>
        <v>#DIV/0!</v>
      </c>
      <c r="X14" s="69"/>
      <c r="Y14" s="69"/>
      <c r="Z14" s="69" t="e">
        <f t="shared" si="4"/>
        <v>#DIV/0!</v>
      </c>
      <c r="AA14" s="69"/>
      <c r="AB14" s="69"/>
      <c r="AC14" s="69" t="e">
        <f t="shared" si="5"/>
        <v>#DIV/0!</v>
      </c>
      <c r="AD14" s="69"/>
      <c r="AE14" s="69"/>
      <c r="AF14" s="69" t="e">
        <f t="shared" si="6"/>
        <v>#DIV/0!</v>
      </c>
      <c r="AG14" s="69"/>
      <c r="AH14" s="69"/>
      <c r="AI14" s="69" t="e">
        <f t="shared" si="7"/>
        <v>#DIV/0!</v>
      </c>
      <c r="AJ14" s="69"/>
      <c r="AK14" s="69"/>
      <c r="AL14" s="69" t="e">
        <f t="shared" si="8"/>
        <v>#DIV/0!</v>
      </c>
      <c r="AM14" s="69"/>
      <c r="AN14" s="69"/>
      <c r="AO14" s="69" t="e">
        <f t="shared" si="9"/>
        <v>#DIV/0!</v>
      </c>
      <c r="AP14" s="70"/>
      <c r="AQ14" s="70"/>
      <c r="AR14" s="70" t="e">
        <f t="shared" si="10"/>
        <v>#DIV/0!</v>
      </c>
      <c r="AS14" s="70"/>
      <c r="AT14" s="70"/>
      <c r="AU14" s="70" t="e">
        <f t="shared" si="11"/>
        <v>#DIV/0!</v>
      </c>
      <c r="AV14" s="70"/>
      <c r="AW14" s="70"/>
      <c r="AX14" s="70" t="e">
        <f t="shared" si="12"/>
        <v>#DIV/0!</v>
      </c>
      <c r="AY14" s="70"/>
      <c r="AZ14" s="70"/>
      <c r="BA14" s="70" t="e">
        <f t="shared" si="13"/>
        <v>#DIV/0!</v>
      </c>
      <c r="BB14" s="70"/>
      <c r="BC14" s="70"/>
      <c r="BD14" s="70" t="e">
        <f t="shared" si="14"/>
        <v>#DIV/0!</v>
      </c>
      <c r="BE14" s="70">
        <f t="shared" si="0"/>
        <v>1</v>
      </c>
      <c r="BF14" s="70">
        <f t="shared" si="0"/>
        <v>1</v>
      </c>
      <c r="BG14" s="71">
        <f t="shared" si="15"/>
        <v>1</v>
      </c>
      <c r="BH14" s="72">
        <f t="shared" si="16"/>
        <v>1.4999999999999999E-2</v>
      </c>
      <c r="BI14" s="73" t="s">
        <v>523</v>
      </c>
      <c r="BJ14" s="74"/>
      <c r="BK14" s="75" t="s">
        <v>446</v>
      </c>
      <c r="BL14" s="81">
        <f t="shared" si="17"/>
        <v>1</v>
      </c>
      <c r="BM14" s="176">
        <f t="shared" si="1"/>
        <v>1.4999999999999999E-2</v>
      </c>
    </row>
    <row r="15" spans="1:65" s="64" customFormat="1" ht="72">
      <c r="B15" s="239"/>
      <c r="C15" s="225"/>
      <c r="D15" s="65" t="s">
        <v>50</v>
      </c>
      <c r="E15" s="214" t="s">
        <v>51</v>
      </c>
      <c r="F15" s="214"/>
      <c r="G15" s="214" t="s">
        <v>325</v>
      </c>
      <c r="H15" s="214"/>
      <c r="I15" s="214" t="s">
        <v>67</v>
      </c>
      <c r="J15" s="214"/>
      <c r="K15" s="214" t="s">
        <v>2</v>
      </c>
      <c r="L15" s="214"/>
      <c r="M15" s="214"/>
      <c r="N15" s="214"/>
      <c r="O15" s="66" t="s">
        <v>57</v>
      </c>
      <c r="P15" s="67">
        <v>44227</v>
      </c>
      <c r="Q15" s="68">
        <v>1.4999999999999999E-2</v>
      </c>
      <c r="R15" s="79">
        <v>2</v>
      </c>
      <c r="S15" s="69">
        <v>2</v>
      </c>
      <c r="T15" s="69">
        <f t="shared" si="2"/>
        <v>1</v>
      </c>
      <c r="U15" s="69"/>
      <c r="V15" s="69"/>
      <c r="W15" s="69" t="e">
        <f t="shared" si="3"/>
        <v>#DIV/0!</v>
      </c>
      <c r="X15" s="69"/>
      <c r="Y15" s="69"/>
      <c r="Z15" s="69" t="e">
        <f t="shared" si="4"/>
        <v>#DIV/0!</v>
      </c>
      <c r="AA15" s="69"/>
      <c r="AB15" s="69"/>
      <c r="AC15" s="69" t="e">
        <f t="shared" si="5"/>
        <v>#DIV/0!</v>
      </c>
      <c r="AD15" s="69"/>
      <c r="AE15" s="69"/>
      <c r="AF15" s="69" t="e">
        <f t="shared" si="6"/>
        <v>#DIV/0!</v>
      </c>
      <c r="AG15" s="69"/>
      <c r="AH15" s="69"/>
      <c r="AI15" s="69" t="e">
        <f t="shared" si="7"/>
        <v>#DIV/0!</v>
      </c>
      <c r="AJ15" s="69"/>
      <c r="AK15" s="69"/>
      <c r="AL15" s="69" t="e">
        <f t="shared" si="8"/>
        <v>#DIV/0!</v>
      </c>
      <c r="AM15" s="69"/>
      <c r="AN15" s="69"/>
      <c r="AO15" s="69" t="e">
        <f t="shared" si="9"/>
        <v>#DIV/0!</v>
      </c>
      <c r="AP15" s="70"/>
      <c r="AQ15" s="70"/>
      <c r="AR15" s="70" t="e">
        <f t="shared" si="10"/>
        <v>#DIV/0!</v>
      </c>
      <c r="AS15" s="70"/>
      <c r="AT15" s="70"/>
      <c r="AU15" s="70" t="e">
        <f t="shared" si="11"/>
        <v>#DIV/0!</v>
      </c>
      <c r="AV15" s="70"/>
      <c r="AW15" s="70"/>
      <c r="AX15" s="70" t="e">
        <f t="shared" si="12"/>
        <v>#DIV/0!</v>
      </c>
      <c r="AY15" s="70"/>
      <c r="AZ15" s="70"/>
      <c r="BA15" s="70" t="e">
        <f t="shared" si="13"/>
        <v>#DIV/0!</v>
      </c>
      <c r="BB15" s="70"/>
      <c r="BC15" s="70"/>
      <c r="BD15" s="70" t="e">
        <f t="shared" si="14"/>
        <v>#DIV/0!</v>
      </c>
      <c r="BE15" s="70">
        <f t="shared" si="0"/>
        <v>2</v>
      </c>
      <c r="BF15" s="70">
        <f t="shared" si="0"/>
        <v>2</v>
      </c>
      <c r="BG15" s="71">
        <f t="shared" si="15"/>
        <v>1</v>
      </c>
      <c r="BH15" s="72">
        <f t="shared" si="16"/>
        <v>1.4999999999999999E-2</v>
      </c>
      <c r="BI15" s="82" t="s">
        <v>524</v>
      </c>
      <c r="BJ15" s="80" t="s">
        <v>438</v>
      </c>
      <c r="BK15" s="83" t="s">
        <v>447</v>
      </c>
      <c r="BL15" s="81">
        <f t="shared" si="17"/>
        <v>1</v>
      </c>
      <c r="BM15" s="176">
        <f t="shared" si="1"/>
        <v>1.4999999999999999E-2</v>
      </c>
    </row>
    <row r="16" spans="1:65" s="64" customFormat="1" ht="28.8">
      <c r="B16" s="239"/>
      <c r="C16" s="225"/>
      <c r="D16" s="65" t="s">
        <v>64</v>
      </c>
      <c r="E16" s="214" t="s">
        <v>525</v>
      </c>
      <c r="F16" s="214"/>
      <c r="G16" s="214" t="s">
        <v>321</v>
      </c>
      <c r="H16" s="214"/>
      <c r="I16" s="214" t="s">
        <v>323</v>
      </c>
      <c r="J16" s="214"/>
      <c r="K16" s="214" t="s">
        <v>2</v>
      </c>
      <c r="L16" s="214"/>
      <c r="M16" s="214"/>
      <c r="N16" s="214"/>
      <c r="O16" s="66" t="s">
        <v>36</v>
      </c>
      <c r="P16" s="67">
        <v>44561</v>
      </c>
      <c r="Q16" s="68">
        <v>1.4999999999999999E-2</v>
      </c>
      <c r="R16" s="69"/>
      <c r="S16" s="69"/>
      <c r="T16" s="69" t="e">
        <f t="shared" si="2"/>
        <v>#DIV/0!</v>
      </c>
      <c r="U16" s="69"/>
      <c r="V16" s="69"/>
      <c r="W16" s="69" t="e">
        <f t="shared" si="3"/>
        <v>#DIV/0!</v>
      </c>
      <c r="X16" s="69"/>
      <c r="Y16" s="69"/>
      <c r="Z16" s="69" t="e">
        <f t="shared" si="4"/>
        <v>#DIV/0!</v>
      </c>
      <c r="AA16" s="69"/>
      <c r="AB16" s="69"/>
      <c r="AC16" s="69" t="e">
        <f t="shared" si="5"/>
        <v>#DIV/0!</v>
      </c>
      <c r="AD16" s="69"/>
      <c r="AE16" s="69"/>
      <c r="AF16" s="69" t="e">
        <f t="shared" si="6"/>
        <v>#DIV/0!</v>
      </c>
      <c r="AG16" s="69"/>
      <c r="AH16" s="69"/>
      <c r="AI16" s="69" t="e">
        <f t="shared" si="7"/>
        <v>#DIV/0!</v>
      </c>
      <c r="AJ16" s="69"/>
      <c r="AK16" s="69"/>
      <c r="AL16" s="69" t="e">
        <f t="shared" si="8"/>
        <v>#DIV/0!</v>
      </c>
      <c r="AM16" s="69"/>
      <c r="AN16" s="69"/>
      <c r="AO16" s="69" t="e">
        <f t="shared" si="9"/>
        <v>#DIV/0!</v>
      </c>
      <c r="AP16" s="70"/>
      <c r="AQ16" s="70"/>
      <c r="AR16" s="70" t="e">
        <f t="shared" si="10"/>
        <v>#DIV/0!</v>
      </c>
      <c r="AS16" s="70"/>
      <c r="AT16" s="70"/>
      <c r="AU16" s="70" t="e">
        <f t="shared" si="11"/>
        <v>#DIV/0!</v>
      </c>
      <c r="AV16" s="70"/>
      <c r="AW16" s="70"/>
      <c r="AX16" s="70" t="e">
        <f t="shared" si="12"/>
        <v>#DIV/0!</v>
      </c>
      <c r="AY16" s="70">
        <v>1</v>
      </c>
      <c r="AZ16" s="70"/>
      <c r="BA16" s="70">
        <f t="shared" si="13"/>
        <v>0</v>
      </c>
      <c r="BB16" s="70"/>
      <c r="BC16" s="70"/>
      <c r="BD16" s="70" t="e">
        <f t="shared" si="14"/>
        <v>#DIV/0!</v>
      </c>
      <c r="BE16" s="70">
        <f t="shared" si="0"/>
        <v>1</v>
      </c>
      <c r="BF16" s="70">
        <f t="shared" si="0"/>
        <v>0</v>
      </c>
      <c r="BG16" s="71">
        <f t="shared" si="15"/>
        <v>0</v>
      </c>
      <c r="BH16" s="72">
        <f t="shared" si="16"/>
        <v>0</v>
      </c>
      <c r="BI16" s="73"/>
      <c r="BJ16" s="74"/>
      <c r="BK16" s="77" t="s">
        <v>443</v>
      </c>
      <c r="BL16" s="76">
        <f t="shared" si="17"/>
        <v>0</v>
      </c>
      <c r="BM16" s="176">
        <f t="shared" si="1"/>
        <v>0</v>
      </c>
    </row>
    <row r="17" spans="2:65" s="64" customFormat="1" ht="68.25" customHeight="1">
      <c r="B17" s="239"/>
      <c r="C17" s="84" t="s">
        <v>526</v>
      </c>
      <c r="D17" s="65" t="s">
        <v>52</v>
      </c>
      <c r="E17" s="214" t="s">
        <v>244</v>
      </c>
      <c r="F17" s="214"/>
      <c r="G17" s="214" t="s">
        <v>68</v>
      </c>
      <c r="H17" s="214"/>
      <c r="I17" s="214" t="s">
        <v>194</v>
      </c>
      <c r="J17" s="214"/>
      <c r="K17" s="214" t="s">
        <v>2</v>
      </c>
      <c r="L17" s="214"/>
      <c r="M17" s="214" t="s">
        <v>183</v>
      </c>
      <c r="N17" s="214"/>
      <c r="O17" s="66" t="s">
        <v>57</v>
      </c>
      <c r="P17" s="85" t="s">
        <v>178</v>
      </c>
      <c r="Q17" s="68">
        <v>1.4999999999999999E-2</v>
      </c>
      <c r="R17" s="69"/>
      <c r="S17" s="69"/>
      <c r="T17" s="69" t="e">
        <f t="shared" si="2"/>
        <v>#DIV/0!</v>
      </c>
      <c r="U17" s="69"/>
      <c r="V17" s="69"/>
      <c r="W17" s="69" t="e">
        <f t="shared" si="3"/>
        <v>#DIV/0!</v>
      </c>
      <c r="X17" s="69"/>
      <c r="Y17" s="69"/>
      <c r="Z17" s="69" t="e">
        <f t="shared" si="4"/>
        <v>#DIV/0!</v>
      </c>
      <c r="AA17" s="69"/>
      <c r="AB17" s="69"/>
      <c r="AC17" s="69" t="e">
        <f t="shared" si="5"/>
        <v>#DIV/0!</v>
      </c>
      <c r="AD17" s="69">
        <v>1</v>
      </c>
      <c r="AE17" s="69"/>
      <c r="AF17" s="69">
        <f t="shared" si="6"/>
        <v>0</v>
      </c>
      <c r="AG17" s="69"/>
      <c r="AH17" s="69"/>
      <c r="AI17" s="69" t="e">
        <f t="shared" si="7"/>
        <v>#DIV/0!</v>
      </c>
      <c r="AJ17" s="69"/>
      <c r="AK17" s="69"/>
      <c r="AL17" s="69" t="e">
        <f t="shared" si="8"/>
        <v>#DIV/0!</v>
      </c>
      <c r="AM17" s="69"/>
      <c r="AN17" s="69"/>
      <c r="AO17" s="69" t="e">
        <f t="shared" si="9"/>
        <v>#DIV/0!</v>
      </c>
      <c r="AP17" s="70">
        <v>1</v>
      </c>
      <c r="AQ17" s="70"/>
      <c r="AR17" s="70">
        <f t="shared" si="10"/>
        <v>0</v>
      </c>
      <c r="AS17" s="70"/>
      <c r="AT17" s="70"/>
      <c r="AU17" s="70" t="e">
        <f t="shared" si="11"/>
        <v>#DIV/0!</v>
      </c>
      <c r="AV17" s="70"/>
      <c r="AW17" s="70"/>
      <c r="AX17" s="70" t="e">
        <f t="shared" si="12"/>
        <v>#DIV/0!</v>
      </c>
      <c r="AY17" s="70"/>
      <c r="AZ17" s="70"/>
      <c r="BA17" s="70" t="e">
        <f t="shared" si="13"/>
        <v>#DIV/0!</v>
      </c>
      <c r="BB17" s="70">
        <v>1</v>
      </c>
      <c r="BC17" s="70"/>
      <c r="BD17" s="70">
        <f t="shared" si="14"/>
        <v>0</v>
      </c>
      <c r="BE17" s="70">
        <f t="shared" si="0"/>
        <v>2</v>
      </c>
      <c r="BF17" s="70">
        <f t="shared" si="0"/>
        <v>0</v>
      </c>
      <c r="BG17" s="71">
        <f t="shared" si="15"/>
        <v>0</v>
      </c>
      <c r="BH17" s="72">
        <f t="shared" si="16"/>
        <v>0</v>
      </c>
      <c r="BI17" s="73"/>
      <c r="BJ17" s="74"/>
      <c r="BK17" s="77" t="s">
        <v>448</v>
      </c>
      <c r="BL17" s="76">
        <f t="shared" si="17"/>
        <v>0</v>
      </c>
      <c r="BM17" s="176">
        <f t="shared" si="1"/>
        <v>0</v>
      </c>
    </row>
    <row r="18" spans="2:65" ht="84.75" customHeight="1" thickBot="1">
      <c r="B18" s="217"/>
      <c r="C18" s="86" t="s">
        <v>527</v>
      </c>
      <c r="D18" s="87" t="s">
        <v>53</v>
      </c>
      <c r="E18" s="221" t="s">
        <v>54</v>
      </c>
      <c r="F18" s="221"/>
      <c r="G18" s="221" t="s">
        <v>69</v>
      </c>
      <c r="H18" s="221"/>
      <c r="I18" s="221" t="s">
        <v>181</v>
      </c>
      <c r="J18" s="221"/>
      <c r="K18" s="221" t="s">
        <v>18</v>
      </c>
      <c r="L18" s="221"/>
      <c r="M18" s="221"/>
      <c r="N18" s="221"/>
      <c r="O18" s="88" t="s">
        <v>57</v>
      </c>
      <c r="P18" s="89" t="s">
        <v>179</v>
      </c>
      <c r="Q18" s="90">
        <v>1.4999999999999999E-2</v>
      </c>
      <c r="R18" s="91"/>
      <c r="S18" s="91"/>
      <c r="T18" s="91" t="e">
        <f>+S18/R18</f>
        <v>#DIV/0!</v>
      </c>
      <c r="U18" s="91"/>
      <c r="V18" s="91"/>
      <c r="W18" s="91" t="e">
        <f>+V18/U18</f>
        <v>#DIV/0!</v>
      </c>
      <c r="X18" s="91"/>
      <c r="Y18" s="91"/>
      <c r="Z18" s="91" t="e">
        <f>+Y18/X18</f>
        <v>#DIV/0!</v>
      </c>
      <c r="AA18" s="91"/>
      <c r="AB18" s="91"/>
      <c r="AC18" s="91" t="e">
        <f>+AB18/AA18</f>
        <v>#DIV/0!</v>
      </c>
      <c r="AD18" s="91">
        <v>1</v>
      </c>
      <c r="AE18" s="91"/>
      <c r="AF18" s="91">
        <f>+AE18/AD18</f>
        <v>0</v>
      </c>
      <c r="AG18" s="91"/>
      <c r="AH18" s="91"/>
      <c r="AI18" s="91" t="e">
        <f>+AH18/AG18</f>
        <v>#DIV/0!</v>
      </c>
      <c r="AJ18" s="91"/>
      <c r="AK18" s="91"/>
      <c r="AL18" s="91" t="e">
        <f>+AK18/AJ18</f>
        <v>#DIV/0!</v>
      </c>
      <c r="AM18" s="91"/>
      <c r="AN18" s="91"/>
      <c r="AO18" s="91" t="e">
        <f>+AN18/AM18</f>
        <v>#DIV/0!</v>
      </c>
      <c r="AP18" s="92">
        <v>1</v>
      </c>
      <c r="AQ18" s="92"/>
      <c r="AR18" s="92">
        <f>+AQ18/AP18</f>
        <v>0</v>
      </c>
      <c r="AS18" s="92"/>
      <c r="AT18" s="92"/>
      <c r="AU18" s="92" t="e">
        <f>+AT18/AS18</f>
        <v>#DIV/0!</v>
      </c>
      <c r="AV18" s="92"/>
      <c r="AW18" s="92"/>
      <c r="AX18" s="92" t="e">
        <f>+AW18/AV18</f>
        <v>#DIV/0!</v>
      </c>
      <c r="AY18" s="92"/>
      <c r="AZ18" s="92"/>
      <c r="BA18" s="92" t="e">
        <f>+AZ18/AY18</f>
        <v>#DIV/0!</v>
      </c>
      <c r="BB18" s="92">
        <v>1</v>
      </c>
      <c r="BC18" s="92"/>
      <c r="BD18" s="92">
        <f>+BC18/BB18</f>
        <v>0</v>
      </c>
      <c r="BE18" s="92">
        <f t="shared" si="0"/>
        <v>2</v>
      </c>
      <c r="BF18" s="92">
        <f t="shared" si="0"/>
        <v>0</v>
      </c>
      <c r="BG18" s="93">
        <f t="shared" si="15"/>
        <v>0</v>
      </c>
      <c r="BH18" s="94">
        <f t="shared" si="16"/>
        <v>0</v>
      </c>
      <c r="BI18" s="95"/>
      <c r="BJ18" s="96" t="s">
        <v>528</v>
      </c>
      <c r="BK18" s="77" t="s">
        <v>449</v>
      </c>
      <c r="BL18" s="76">
        <f t="shared" si="17"/>
        <v>0</v>
      </c>
      <c r="BM18" s="176">
        <f t="shared" si="1"/>
        <v>0</v>
      </c>
    </row>
    <row r="19" spans="2:65" s="105" customFormat="1" ht="43.2" customHeight="1" thickBot="1">
      <c r="B19" s="97"/>
      <c r="C19" s="228"/>
      <c r="D19" s="228"/>
      <c r="E19" s="228"/>
      <c r="F19" s="228"/>
      <c r="G19" s="228"/>
      <c r="H19" s="98"/>
      <c r="I19" s="228"/>
      <c r="J19" s="228"/>
      <c r="K19" s="228"/>
      <c r="L19" s="228"/>
      <c r="M19" s="228"/>
      <c r="N19" s="228"/>
      <c r="O19" s="228"/>
      <c r="P19" s="228"/>
      <c r="Q19" s="99"/>
      <c r="R19" s="253"/>
      <c r="S19" s="253"/>
      <c r="T19" s="253"/>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7"/>
      <c r="BA19" s="237"/>
      <c r="BB19" s="242"/>
      <c r="BC19" s="237"/>
      <c r="BD19" s="237"/>
      <c r="BE19" s="237"/>
      <c r="BF19" s="237"/>
      <c r="BG19" s="237"/>
      <c r="BH19" s="100"/>
      <c r="BI19" s="101"/>
      <c r="BJ19" s="101"/>
      <c r="BK19" s="102" t="s">
        <v>506</v>
      </c>
      <c r="BL19" s="103"/>
      <c r="BM19" s="104">
        <f>SUM(BM9:BM18)</f>
        <v>5.0454545454545453E-2</v>
      </c>
    </row>
    <row r="20" spans="2:65" ht="48.9" customHeight="1">
      <c r="B20" s="216" t="s">
        <v>58</v>
      </c>
      <c r="C20" s="106" t="s">
        <v>347</v>
      </c>
      <c r="D20" s="107" t="s">
        <v>348</v>
      </c>
      <c r="E20" s="107" t="s">
        <v>349</v>
      </c>
      <c r="F20" s="108" t="s">
        <v>350</v>
      </c>
      <c r="G20" s="108" t="s">
        <v>351</v>
      </c>
      <c r="H20" s="108" t="s">
        <v>352</v>
      </c>
      <c r="I20" s="108" t="s">
        <v>353</v>
      </c>
      <c r="J20" s="108" t="s">
        <v>354</v>
      </c>
      <c r="K20" s="108" t="s">
        <v>355</v>
      </c>
      <c r="L20" s="108" t="s">
        <v>356</v>
      </c>
      <c r="M20" s="107" t="s">
        <v>357</v>
      </c>
      <c r="N20" s="109" t="s">
        <v>358</v>
      </c>
      <c r="O20" s="109" t="s">
        <v>359</v>
      </c>
      <c r="P20" s="109" t="s">
        <v>360</v>
      </c>
      <c r="Q20" s="182">
        <v>0.1</v>
      </c>
      <c r="R20" s="183" t="s">
        <v>403</v>
      </c>
      <c r="S20" s="183" t="s">
        <v>404</v>
      </c>
      <c r="T20" s="184" t="s">
        <v>405</v>
      </c>
      <c r="U20" s="183" t="s">
        <v>403</v>
      </c>
      <c r="V20" s="183" t="s">
        <v>404</v>
      </c>
      <c r="W20" s="184" t="s">
        <v>405</v>
      </c>
      <c r="X20" s="183" t="s">
        <v>403</v>
      </c>
      <c r="Y20" s="183" t="s">
        <v>404</v>
      </c>
      <c r="Z20" s="184" t="s">
        <v>405</v>
      </c>
      <c r="AA20" s="183" t="s">
        <v>403</v>
      </c>
      <c r="AB20" s="183" t="s">
        <v>404</v>
      </c>
      <c r="AC20" s="184" t="s">
        <v>405</v>
      </c>
      <c r="AD20" s="183" t="s">
        <v>403</v>
      </c>
      <c r="AE20" s="183" t="s">
        <v>404</v>
      </c>
      <c r="AF20" s="184" t="s">
        <v>405</v>
      </c>
      <c r="AG20" s="183" t="s">
        <v>403</v>
      </c>
      <c r="AH20" s="183" t="s">
        <v>404</v>
      </c>
      <c r="AI20" s="184" t="s">
        <v>405</v>
      </c>
      <c r="AJ20" s="183" t="s">
        <v>403</v>
      </c>
      <c r="AK20" s="183" t="s">
        <v>404</v>
      </c>
      <c r="AL20" s="184" t="s">
        <v>405</v>
      </c>
      <c r="AM20" s="183" t="s">
        <v>403</v>
      </c>
      <c r="AN20" s="183" t="s">
        <v>404</v>
      </c>
      <c r="AO20" s="184" t="s">
        <v>405</v>
      </c>
      <c r="AP20" s="183" t="s">
        <v>403</v>
      </c>
      <c r="AQ20" s="183" t="s">
        <v>404</v>
      </c>
      <c r="AR20" s="184" t="s">
        <v>405</v>
      </c>
      <c r="AS20" s="183" t="s">
        <v>403</v>
      </c>
      <c r="AT20" s="183" t="s">
        <v>404</v>
      </c>
      <c r="AU20" s="184" t="s">
        <v>405</v>
      </c>
      <c r="AV20" s="183" t="s">
        <v>403</v>
      </c>
      <c r="AW20" s="183" t="s">
        <v>404</v>
      </c>
      <c r="AX20" s="184" t="s">
        <v>405</v>
      </c>
      <c r="AY20" s="183" t="s">
        <v>403</v>
      </c>
      <c r="AZ20" s="183" t="s">
        <v>404</v>
      </c>
      <c r="BA20" s="184" t="s">
        <v>405</v>
      </c>
      <c r="BB20" s="183" t="s">
        <v>403</v>
      </c>
      <c r="BC20" s="183" t="s">
        <v>404</v>
      </c>
      <c r="BD20" s="184" t="s">
        <v>405</v>
      </c>
      <c r="BE20" s="183" t="s">
        <v>403</v>
      </c>
      <c r="BF20" s="183" t="s">
        <v>404</v>
      </c>
      <c r="BG20" s="184" t="s">
        <v>405</v>
      </c>
      <c r="BH20" s="185">
        <f>BH21</f>
        <v>0.1</v>
      </c>
      <c r="BI20" s="60" t="s">
        <v>441</v>
      </c>
      <c r="BJ20" s="61" t="s">
        <v>442</v>
      </c>
      <c r="BK20" s="110" t="s">
        <v>436</v>
      </c>
      <c r="BL20" s="63" t="s">
        <v>505</v>
      </c>
      <c r="BM20" s="178" t="s">
        <v>512</v>
      </c>
    </row>
    <row r="21" spans="2:65" ht="180" customHeight="1" thickBot="1">
      <c r="B21" s="217"/>
      <c r="C21" s="111" t="s">
        <v>361</v>
      </c>
      <c r="D21" s="112">
        <v>64529</v>
      </c>
      <c r="E21" s="113" t="s">
        <v>362</v>
      </c>
      <c r="F21" s="114" t="s">
        <v>363</v>
      </c>
      <c r="G21" s="115" t="s">
        <v>364</v>
      </c>
      <c r="H21" s="115" t="s">
        <v>365</v>
      </c>
      <c r="I21" s="116" t="s">
        <v>366</v>
      </c>
      <c r="J21" s="117" t="s">
        <v>374</v>
      </c>
      <c r="K21" s="116" t="s">
        <v>368</v>
      </c>
      <c r="L21" s="118" t="s">
        <v>369</v>
      </c>
      <c r="M21" s="119" t="s">
        <v>370</v>
      </c>
      <c r="N21" s="120"/>
      <c r="O21" s="115" t="s">
        <v>372</v>
      </c>
      <c r="P21" s="118"/>
      <c r="Q21" s="121">
        <v>0.1</v>
      </c>
      <c r="R21" s="91"/>
      <c r="S21" s="91"/>
      <c r="T21" s="91" t="e">
        <f t="shared" ref="T21" si="18">+S21/R21</f>
        <v>#DIV/0!</v>
      </c>
      <c r="U21" s="91"/>
      <c r="V21" s="91"/>
      <c r="W21" s="91" t="e">
        <f t="shared" ref="W21" si="19">+V21/U21</f>
        <v>#DIV/0!</v>
      </c>
      <c r="X21" s="91"/>
      <c r="Y21" s="91"/>
      <c r="Z21" s="91" t="e">
        <f t="shared" ref="Z21" si="20">+Y21/X21</f>
        <v>#DIV/0!</v>
      </c>
      <c r="AA21" s="91">
        <v>1</v>
      </c>
      <c r="AB21" s="91">
        <v>1</v>
      </c>
      <c r="AC21" s="91">
        <f t="shared" ref="AC21" si="21">+AB21/AA21</f>
        <v>1</v>
      </c>
      <c r="AD21" s="91"/>
      <c r="AE21" s="91"/>
      <c r="AF21" s="91" t="e">
        <f t="shared" ref="AF21" si="22">+AE21/AD21</f>
        <v>#DIV/0!</v>
      </c>
      <c r="AG21" s="91"/>
      <c r="AH21" s="91"/>
      <c r="AI21" s="91" t="e">
        <f t="shared" ref="AI21" si="23">+AH21/AG21</f>
        <v>#DIV/0!</v>
      </c>
      <c r="AJ21" s="91"/>
      <c r="AK21" s="91"/>
      <c r="AL21" s="91" t="e">
        <f t="shared" ref="AL21" si="24">+AK21/AJ21</f>
        <v>#DIV/0!</v>
      </c>
      <c r="AM21" s="91"/>
      <c r="AN21" s="91"/>
      <c r="AO21" s="91" t="e">
        <f t="shared" ref="AO21" si="25">+AN21/AM21</f>
        <v>#DIV/0!</v>
      </c>
      <c r="AP21" s="92"/>
      <c r="AQ21" s="92"/>
      <c r="AR21" s="92" t="e">
        <f t="shared" ref="AR21" si="26">+AQ21/AP21</f>
        <v>#DIV/0!</v>
      </c>
      <c r="AS21" s="92"/>
      <c r="AT21" s="92"/>
      <c r="AU21" s="92" t="e">
        <f t="shared" ref="AU21" si="27">+AT21/AS21</f>
        <v>#DIV/0!</v>
      </c>
      <c r="AV21" s="92"/>
      <c r="AW21" s="92"/>
      <c r="AX21" s="92" t="e">
        <f t="shared" ref="AX21" si="28">+AW21/AV21</f>
        <v>#DIV/0!</v>
      </c>
      <c r="AY21" s="92"/>
      <c r="AZ21" s="92"/>
      <c r="BA21" s="92" t="e">
        <f t="shared" ref="BA21" si="29">+AZ21/AY21</f>
        <v>#DIV/0!</v>
      </c>
      <c r="BB21" s="92"/>
      <c r="BC21" s="92"/>
      <c r="BD21" s="92" t="e">
        <f t="shared" ref="BD21" si="30">+BC21/BB21</f>
        <v>#DIV/0!</v>
      </c>
      <c r="BE21" s="92">
        <f>+R21+U21+X21+AA21+AD21+AG21+AJ21+AM21+AP21+AS21+AV21+AY21</f>
        <v>1</v>
      </c>
      <c r="BF21" s="92">
        <f>+S21+V21+Y21+AB21+AE21+AH21+AK21+AN21+AQ21+AT21+AW21+AZ21</f>
        <v>1</v>
      </c>
      <c r="BG21" s="93">
        <f t="shared" ref="BG21" si="31">IF(BF21,BF21/BE21,0)</f>
        <v>1</v>
      </c>
      <c r="BH21" s="93">
        <f>+BG21*Q21</f>
        <v>0.1</v>
      </c>
      <c r="BI21" s="95"/>
      <c r="BJ21" s="96" t="s">
        <v>529</v>
      </c>
      <c r="BK21" s="122" t="s">
        <v>588</v>
      </c>
      <c r="BL21" s="81">
        <f t="shared" ref="BL21" si="32">BG21</f>
        <v>1</v>
      </c>
      <c r="BM21" s="176">
        <f t="shared" si="1"/>
        <v>0.1</v>
      </c>
    </row>
    <row r="22" spans="2:65" s="105" customFormat="1" ht="43.2" customHeight="1" thickBot="1">
      <c r="B22" s="97"/>
      <c r="C22" s="123"/>
      <c r="D22" s="124"/>
      <c r="E22" s="124"/>
      <c r="F22" s="124"/>
      <c r="G22" s="124"/>
      <c r="H22" s="124"/>
      <c r="I22" s="124"/>
      <c r="J22" s="124"/>
      <c r="K22" s="124"/>
      <c r="L22" s="124"/>
      <c r="M22" s="124"/>
      <c r="N22" s="124"/>
      <c r="O22" s="124"/>
      <c r="P22" s="124"/>
      <c r="Q22" s="99"/>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125"/>
      <c r="BC22" s="125"/>
      <c r="BD22" s="125"/>
      <c r="BE22" s="237"/>
      <c r="BF22" s="237"/>
      <c r="BG22" s="237"/>
      <c r="BH22" s="100"/>
      <c r="BI22" s="126"/>
      <c r="BJ22" s="126"/>
      <c r="BK22" s="102" t="s">
        <v>507</v>
      </c>
      <c r="BL22" s="103"/>
      <c r="BM22" s="104">
        <f>SUM(BM21)</f>
        <v>0.1</v>
      </c>
    </row>
    <row r="23" spans="2:65" s="57" customFormat="1" ht="44.1" customHeight="1">
      <c r="B23" s="224" t="s">
        <v>17</v>
      </c>
      <c r="C23" s="110" t="s">
        <v>0</v>
      </c>
      <c r="D23" s="60" t="s">
        <v>56</v>
      </c>
      <c r="E23" s="220" t="s">
        <v>195</v>
      </c>
      <c r="F23" s="220"/>
      <c r="G23" s="220" t="s">
        <v>1</v>
      </c>
      <c r="H23" s="220"/>
      <c r="I23" s="220" t="s">
        <v>87</v>
      </c>
      <c r="J23" s="220"/>
      <c r="K23" s="220" t="s">
        <v>5</v>
      </c>
      <c r="L23" s="220"/>
      <c r="M23" s="220" t="s">
        <v>3</v>
      </c>
      <c r="N23" s="220"/>
      <c r="O23" s="60" t="s">
        <v>4</v>
      </c>
      <c r="P23" s="60" t="s">
        <v>13</v>
      </c>
      <c r="Q23" s="182">
        <f>SUM(Q24:Q40)</f>
        <v>0.19959999999999989</v>
      </c>
      <c r="R23" s="183" t="s">
        <v>403</v>
      </c>
      <c r="S23" s="183" t="s">
        <v>404</v>
      </c>
      <c r="T23" s="184" t="s">
        <v>405</v>
      </c>
      <c r="U23" s="183" t="s">
        <v>403</v>
      </c>
      <c r="V23" s="183" t="s">
        <v>404</v>
      </c>
      <c r="W23" s="184" t="s">
        <v>405</v>
      </c>
      <c r="X23" s="183" t="s">
        <v>403</v>
      </c>
      <c r="Y23" s="183" t="s">
        <v>404</v>
      </c>
      <c r="Z23" s="184" t="s">
        <v>405</v>
      </c>
      <c r="AA23" s="183" t="s">
        <v>403</v>
      </c>
      <c r="AB23" s="183" t="s">
        <v>404</v>
      </c>
      <c r="AC23" s="184" t="s">
        <v>405</v>
      </c>
      <c r="AD23" s="183" t="s">
        <v>403</v>
      </c>
      <c r="AE23" s="183" t="s">
        <v>404</v>
      </c>
      <c r="AF23" s="184" t="s">
        <v>405</v>
      </c>
      <c r="AG23" s="183" t="s">
        <v>403</v>
      </c>
      <c r="AH23" s="183" t="s">
        <v>404</v>
      </c>
      <c r="AI23" s="184" t="s">
        <v>405</v>
      </c>
      <c r="AJ23" s="183" t="s">
        <v>403</v>
      </c>
      <c r="AK23" s="183" t="s">
        <v>404</v>
      </c>
      <c r="AL23" s="184" t="s">
        <v>405</v>
      </c>
      <c r="AM23" s="183" t="s">
        <v>403</v>
      </c>
      <c r="AN23" s="183" t="s">
        <v>404</v>
      </c>
      <c r="AO23" s="184" t="s">
        <v>405</v>
      </c>
      <c r="AP23" s="183" t="s">
        <v>403</v>
      </c>
      <c r="AQ23" s="183" t="s">
        <v>404</v>
      </c>
      <c r="AR23" s="184" t="s">
        <v>405</v>
      </c>
      <c r="AS23" s="183" t="s">
        <v>403</v>
      </c>
      <c r="AT23" s="183" t="s">
        <v>404</v>
      </c>
      <c r="AU23" s="184" t="s">
        <v>405</v>
      </c>
      <c r="AV23" s="183" t="s">
        <v>403</v>
      </c>
      <c r="AW23" s="183" t="s">
        <v>404</v>
      </c>
      <c r="AX23" s="184" t="s">
        <v>405</v>
      </c>
      <c r="AY23" s="183" t="s">
        <v>403</v>
      </c>
      <c r="AZ23" s="183" t="s">
        <v>404</v>
      </c>
      <c r="BA23" s="184" t="s">
        <v>405</v>
      </c>
      <c r="BB23" s="183"/>
      <c r="BC23" s="183"/>
      <c r="BD23" s="184" t="s">
        <v>405</v>
      </c>
      <c r="BE23" s="183" t="s">
        <v>403</v>
      </c>
      <c r="BF23" s="183" t="s">
        <v>404</v>
      </c>
      <c r="BG23" s="184" t="s">
        <v>405</v>
      </c>
      <c r="BH23" s="185">
        <f>SUM(BH24:BH40)</f>
        <v>7.4919333333333338E-2</v>
      </c>
      <c r="BI23" s="60" t="s">
        <v>441</v>
      </c>
      <c r="BJ23" s="61" t="s">
        <v>442</v>
      </c>
      <c r="BK23" s="110" t="s">
        <v>436</v>
      </c>
      <c r="BL23" s="63" t="s">
        <v>505</v>
      </c>
      <c r="BM23" s="178" t="s">
        <v>512</v>
      </c>
    </row>
    <row r="24" spans="2:65" s="64" customFormat="1" ht="115.2">
      <c r="B24" s="224"/>
      <c r="C24" s="225" t="s">
        <v>530</v>
      </c>
      <c r="D24" s="65" t="s">
        <v>43</v>
      </c>
      <c r="E24" s="214" t="s">
        <v>246</v>
      </c>
      <c r="F24" s="214"/>
      <c r="G24" s="214" t="s">
        <v>233</v>
      </c>
      <c r="H24" s="214"/>
      <c r="I24" s="214" t="s">
        <v>326</v>
      </c>
      <c r="J24" s="214"/>
      <c r="K24" s="214" t="s">
        <v>2</v>
      </c>
      <c r="L24" s="214"/>
      <c r="M24" s="214"/>
      <c r="N24" s="214"/>
      <c r="O24" s="127" t="s">
        <v>36</v>
      </c>
      <c r="P24" s="128">
        <v>44255</v>
      </c>
      <c r="Q24" s="68">
        <v>9.1999999999999998E-3</v>
      </c>
      <c r="R24" s="69"/>
      <c r="S24" s="69"/>
      <c r="T24" s="69" t="e">
        <f>+S24/R24</f>
        <v>#DIV/0!</v>
      </c>
      <c r="U24" s="69">
        <v>1</v>
      </c>
      <c r="V24" s="69">
        <v>1</v>
      </c>
      <c r="W24" s="69">
        <f>+V24/U24</f>
        <v>1</v>
      </c>
      <c r="X24" s="69"/>
      <c r="Y24" s="69"/>
      <c r="Z24" s="69" t="e">
        <f>+Y24/X24</f>
        <v>#DIV/0!</v>
      </c>
      <c r="AA24" s="69"/>
      <c r="AB24" s="69"/>
      <c r="AC24" s="69" t="e">
        <f>+AB24/AA24</f>
        <v>#DIV/0!</v>
      </c>
      <c r="AD24" s="69"/>
      <c r="AE24" s="69"/>
      <c r="AF24" s="69" t="e">
        <f>+AE24/AD24</f>
        <v>#DIV/0!</v>
      </c>
      <c r="AG24" s="69"/>
      <c r="AH24" s="69"/>
      <c r="AI24" s="69" t="e">
        <f>+AH24/AG24</f>
        <v>#DIV/0!</v>
      </c>
      <c r="AJ24" s="69"/>
      <c r="AK24" s="69"/>
      <c r="AL24" s="69" t="e">
        <f>+AK24/AJ24</f>
        <v>#DIV/0!</v>
      </c>
      <c r="AM24" s="69"/>
      <c r="AN24" s="69"/>
      <c r="AO24" s="69" t="e">
        <f>+AN24/AM24</f>
        <v>#DIV/0!</v>
      </c>
      <c r="AP24" s="70"/>
      <c r="AQ24" s="70"/>
      <c r="AR24" s="70" t="e">
        <f>+AQ24/AP24</f>
        <v>#DIV/0!</v>
      </c>
      <c r="AS24" s="70"/>
      <c r="AT24" s="70"/>
      <c r="AU24" s="70" t="e">
        <f>+AT24/AS24</f>
        <v>#DIV/0!</v>
      </c>
      <c r="AV24" s="70"/>
      <c r="AW24" s="70"/>
      <c r="AX24" s="70" t="e">
        <f>+AW24/AV24</f>
        <v>#DIV/0!</v>
      </c>
      <c r="AY24" s="70"/>
      <c r="AZ24" s="70"/>
      <c r="BA24" s="70" t="e">
        <f>+AZ24/AY24</f>
        <v>#DIV/0!</v>
      </c>
      <c r="BB24" s="70"/>
      <c r="BC24" s="70"/>
      <c r="BD24" s="70"/>
      <c r="BE24" s="70">
        <f>+R24+U24+X24+AA24+AD24+AG24+AJ24+AM24+AP24+AS24+AV24+AY24</f>
        <v>1</v>
      </c>
      <c r="BF24" s="70">
        <f>+S24+V24+Y24+AB24+AE24+AH24+AK24+AN24+AQ24+AT24+AW24+AZ24</f>
        <v>1</v>
      </c>
      <c r="BG24" s="71">
        <f>IF(BF24,BF24/BE24,0)</f>
        <v>1</v>
      </c>
      <c r="BH24" s="72">
        <f>+BG24*Q24</f>
        <v>9.1999999999999998E-3</v>
      </c>
      <c r="BI24" s="73" t="s">
        <v>531</v>
      </c>
      <c r="BJ24" s="80" t="s">
        <v>438</v>
      </c>
      <c r="BK24" s="75" t="s">
        <v>474</v>
      </c>
      <c r="BL24" s="81">
        <f t="shared" ref="BL24:BL40" si="33">BG24</f>
        <v>1</v>
      </c>
      <c r="BM24" s="176">
        <f t="shared" si="1"/>
        <v>9.1999999999999998E-3</v>
      </c>
    </row>
    <row r="25" spans="2:65" s="64" customFormat="1" ht="72" customHeight="1">
      <c r="B25" s="224"/>
      <c r="C25" s="225"/>
      <c r="D25" s="65" t="s">
        <v>60</v>
      </c>
      <c r="E25" s="214" t="s">
        <v>375</v>
      </c>
      <c r="F25" s="214"/>
      <c r="G25" s="214" t="s">
        <v>26</v>
      </c>
      <c r="H25" s="214"/>
      <c r="I25" s="214" t="s">
        <v>180</v>
      </c>
      <c r="J25" s="214"/>
      <c r="K25" s="214" t="s">
        <v>25</v>
      </c>
      <c r="L25" s="214"/>
      <c r="M25" s="214"/>
      <c r="N25" s="214"/>
      <c r="O25" s="127" t="s">
        <v>36</v>
      </c>
      <c r="P25" s="128">
        <v>44561</v>
      </c>
      <c r="Q25" s="68">
        <v>9.1999999999999998E-3</v>
      </c>
      <c r="R25" s="69"/>
      <c r="S25" s="69"/>
      <c r="T25" s="69" t="e">
        <f t="shared" ref="T25:T40" si="34">+S25/R25</f>
        <v>#DIV/0!</v>
      </c>
      <c r="U25" s="69"/>
      <c r="V25" s="69"/>
      <c r="W25" s="69" t="e">
        <f t="shared" ref="W25:W40" si="35">+V25/U25</f>
        <v>#DIV/0!</v>
      </c>
      <c r="X25" s="69">
        <v>1</v>
      </c>
      <c r="Y25" s="69">
        <v>1</v>
      </c>
      <c r="Z25" s="69">
        <f t="shared" ref="Z25:Z40" si="36">+Y25/X25</f>
        <v>1</v>
      </c>
      <c r="AA25" s="69"/>
      <c r="AB25" s="69"/>
      <c r="AC25" s="69" t="e">
        <f t="shared" ref="AC25:AC40" si="37">+AB25/AA25</f>
        <v>#DIV/0!</v>
      </c>
      <c r="AD25" s="69"/>
      <c r="AE25" s="69"/>
      <c r="AF25" s="69" t="e">
        <f t="shared" ref="AF25:AF40" si="38">+AE25/AD25</f>
        <v>#DIV/0!</v>
      </c>
      <c r="AG25" s="69"/>
      <c r="AH25" s="69"/>
      <c r="AI25" s="69" t="e">
        <f t="shared" ref="AI25:AI40" si="39">+AH25/AG25</f>
        <v>#DIV/0!</v>
      </c>
      <c r="AJ25" s="69">
        <v>1</v>
      </c>
      <c r="AK25" s="69"/>
      <c r="AL25" s="69">
        <f t="shared" ref="AL25:AL40" si="40">+AK25/AJ25</f>
        <v>0</v>
      </c>
      <c r="AM25" s="69"/>
      <c r="AN25" s="69"/>
      <c r="AO25" s="69" t="e">
        <f t="shared" ref="AO25:AO40" si="41">+AN25/AM25</f>
        <v>#DIV/0!</v>
      </c>
      <c r="AP25" s="70"/>
      <c r="AQ25" s="70"/>
      <c r="AR25" s="70" t="e">
        <f t="shared" ref="AR25:AR40" si="42">+AQ25/AP25</f>
        <v>#DIV/0!</v>
      </c>
      <c r="AS25" s="70">
        <v>1</v>
      </c>
      <c r="AT25" s="70"/>
      <c r="AU25" s="70">
        <f t="shared" ref="AU25:AU40" si="43">+AT25/AS25</f>
        <v>0</v>
      </c>
      <c r="AV25" s="70"/>
      <c r="AW25" s="70"/>
      <c r="AX25" s="70" t="e">
        <f t="shared" ref="AX25:AX40" si="44">+AW25/AV25</f>
        <v>#DIV/0!</v>
      </c>
      <c r="AY25" s="70"/>
      <c r="AZ25" s="70"/>
      <c r="BA25" s="70" t="e">
        <f t="shared" ref="BA25:BA40" si="45">+AZ25/AY25</f>
        <v>#DIV/0!</v>
      </c>
      <c r="BB25" s="70"/>
      <c r="BC25" s="70"/>
      <c r="BD25" s="70"/>
      <c r="BE25" s="70">
        <f t="shared" ref="BE25:BF40" si="46">+R25+U25+X25+AA25+AD25+AG25+AJ25+AM25+AP25+AS25+AV25+AY25</f>
        <v>3</v>
      </c>
      <c r="BF25" s="70">
        <f t="shared" si="46"/>
        <v>1</v>
      </c>
      <c r="BG25" s="71">
        <f t="shared" ref="BG25:BG40" si="47">IF(BF25,BF25/BE25,0)</f>
        <v>0.33333333333333331</v>
      </c>
      <c r="BH25" s="72">
        <f t="shared" ref="BH25:BH40" si="48">+BG25*Q25</f>
        <v>3.0666666666666663E-3</v>
      </c>
      <c r="BI25" s="73"/>
      <c r="BJ25" s="74" t="s">
        <v>532</v>
      </c>
      <c r="BK25" s="83" t="s">
        <v>589</v>
      </c>
      <c r="BL25" s="76">
        <f t="shared" si="33"/>
        <v>0.33333333333333331</v>
      </c>
      <c r="BM25" s="176">
        <f t="shared" si="1"/>
        <v>3.0666666666666663E-3</v>
      </c>
    </row>
    <row r="26" spans="2:65" s="64" customFormat="1" ht="187.2">
      <c r="B26" s="224"/>
      <c r="C26" s="225"/>
      <c r="D26" s="65" t="s">
        <v>61</v>
      </c>
      <c r="E26" s="214" t="s">
        <v>475</v>
      </c>
      <c r="F26" s="214"/>
      <c r="G26" s="214" t="s">
        <v>237</v>
      </c>
      <c r="H26" s="214"/>
      <c r="I26" s="214" t="s">
        <v>129</v>
      </c>
      <c r="J26" s="214"/>
      <c r="K26" s="214" t="s">
        <v>12</v>
      </c>
      <c r="L26" s="214"/>
      <c r="M26" s="214" t="s">
        <v>2</v>
      </c>
      <c r="N26" s="214"/>
      <c r="O26" s="127" t="s">
        <v>36</v>
      </c>
      <c r="P26" s="128">
        <v>44561</v>
      </c>
      <c r="Q26" s="68">
        <v>0.02</v>
      </c>
      <c r="R26" s="69"/>
      <c r="S26" s="69"/>
      <c r="T26" s="69" t="e">
        <f t="shared" si="34"/>
        <v>#DIV/0!</v>
      </c>
      <c r="U26" s="69"/>
      <c r="V26" s="69"/>
      <c r="W26" s="69" t="e">
        <f t="shared" si="35"/>
        <v>#DIV/0!</v>
      </c>
      <c r="X26" s="69">
        <f>14+17+16</f>
        <v>47</v>
      </c>
      <c r="Y26" s="69">
        <v>47</v>
      </c>
      <c r="Z26" s="69">
        <f t="shared" si="36"/>
        <v>1</v>
      </c>
      <c r="AA26" s="69"/>
      <c r="AB26" s="69"/>
      <c r="AC26" s="69" t="e">
        <f t="shared" si="37"/>
        <v>#DIV/0!</v>
      </c>
      <c r="AD26" s="69"/>
      <c r="AE26" s="69"/>
      <c r="AF26" s="69" t="e">
        <f t="shared" si="38"/>
        <v>#DIV/0!</v>
      </c>
      <c r="AG26" s="69"/>
      <c r="AH26" s="69"/>
      <c r="AI26" s="69" t="e">
        <f t="shared" si="39"/>
        <v>#DIV/0!</v>
      </c>
      <c r="AJ26" s="69"/>
      <c r="AK26" s="69"/>
      <c r="AL26" s="69" t="e">
        <f t="shared" si="40"/>
        <v>#DIV/0!</v>
      </c>
      <c r="AM26" s="69"/>
      <c r="AN26" s="69"/>
      <c r="AO26" s="69" t="e">
        <f t="shared" si="41"/>
        <v>#DIV/0!</v>
      </c>
      <c r="AP26" s="70"/>
      <c r="AQ26" s="70"/>
      <c r="AR26" s="70" t="e">
        <f t="shared" si="42"/>
        <v>#DIV/0!</v>
      </c>
      <c r="AS26" s="70">
        <v>1</v>
      </c>
      <c r="AT26" s="70"/>
      <c r="AU26" s="70">
        <f t="shared" si="43"/>
        <v>0</v>
      </c>
      <c r="AV26" s="70"/>
      <c r="AW26" s="70"/>
      <c r="AX26" s="70" t="e">
        <f t="shared" si="44"/>
        <v>#DIV/0!</v>
      </c>
      <c r="AY26" s="70"/>
      <c r="AZ26" s="70"/>
      <c r="BA26" s="70" t="e">
        <f t="shared" si="45"/>
        <v>#DIV/0!</v>
      </c>
      <c r="BB26" s="70"/>
      <c r="BC26" s="70"/>
      <c r="BD26" s="70"/>
      <c r="BE26" s="70">
        <f t="shared" si="46"/>
        <v>48</v>
      </c>
      <c r="BF26" s="70">
        <f t="shared" si="46"/>
        <v>47</v>
      </c>
      <c r="BG26" s="71">
        <f t="shared" si="47"/>
        <v>0.97916666666666663</v>
      </c>
      <c r="BH26" s="72">
        <f t="shared" si="48"/>
        <v>1.9583333333333335E-2</v>
      </c>
      <c r="BI26" s="73"/>
      <c r="BJ26" s="74" t="s">
        <v>533</v>
      </c>
      <c r="BK26" s="75" t="s">
        <v>476</v>
      </c>
      <c r="BL26" s="81">
        <f t="shared" si="33"/>
        <v>0.97916666666666663</v>
      </c>
      <c r="BM26" s="176">
        <f t="shared" si="1"/>
        <v>1.9583333333333335E-2</v>
      </c>
    </row>
    <row r="27" spans="2:65" s="64" customFormat="1" ht="104.4" customHeight="1">
      <c r="B27" s="224"/>
      <c r="C27" s="225"/>
      <c r="D27" s="65" t="s">
        <v>62</v>
      </c>
      <c r="E27" s="214" t="s">
        <v>247</v>
      </c>
      <c r="F27" s="214"/>
      <c r="G27" s="214" t="s">
        <v>314</v>
      </c>
      <c r="H27" s="214"/>
      <c r="I27" s="214" t="s">
        <v>182</v>
      </c>
      <c r="J27" s="214"/>
      <c r="K27" s="214" t="s">
        <v>25</v>
      </c>
      <c r="L27" s="214"/>
      <c r="M27" s="214"/>
      <c r="N27" s="214"/>
      <c r="O27" s="127" t="s">
        <v>36</v>
      </c>
      <c r="P27" s="128" t="s">
        <v>66</v>
      </c>
      <c r="Q27" s="68">
        <v>9.1999999999999998E-3</v>
      </c>
      <c r="R27" s="69"/>
      <c r="S27" s="69"/>
      <c r="T27" s="69" t="e">
        <f t="shared" si="34"/>
        <v>#DIV/0!</v>
      </c>
      <c r="U27" s="69"/>
      <c r="V27" s="69"/>
      <c r="W27" s="69" t="e">
        <f t="shared" si="35"/>
        <v>#DIV/0!</v>
      </c>
      <c r="X27" s="69">
        <v>1</v>
      </c>
      <c r="Y27" s="69">
        <v>1</v>
      </c>
      <c r="Z27" s="69">
        <f t="shared" si="36"/>
        <v>1</v>
      </c>
      <c r="AA27" s="69"/>
      <c r="AB27" s="69"/>
      <c r="AC27" s="69" t="e">
        <f t="shared" si="37"/>
        <v>#DIV/0!</v>
      </c>
      <c r="AD27" s="69"/>
      <c r="AE27" s="69"/>
      <c r="AF27" s="69" t="e">
        <f t="shared" si="38"/>
        <v>#DIV/0!</v>
      </c>
      <c r="AG27" s="69">
        <v>1</v>
      </c>
      <c r="AH27" s="69"/>
      <c r="AI27" s="69">
        <f t="shared" si="39"/>
        <v>0</v>
      </c>
      <c r="AJ27" s="69"/>
      <c r="AK27" s="69"/>
      <c r="AL27" s="69" t="e">
        <f t="shared" si="40"/>
        <v>#DIV/0!</v>
      </c>
      <c r="AM27" s="69"/>
      <c r="AN27" s="69"/>
      <c r="AO27" s="69" t="e">
        <f t="shared" si="41"/>
        <v>#DIV/0!</v>
      </c>
      <c r="AP27" s="70">
        <v>1</v>
      </c>
      <c r="AQ27" s="70"/>
      <c r="AR27" s="70">
        <f t="shared" si="42"/>
        <v>0</v>
      </c>
      <c r="AS27" s="70"/>
      <c r="AT27" s="70"/>
      <c r="AU27" s="70" t="e">
        <f t="shared" si="43"/>
        <v>#DIV/0!</v>
      </c>
      <c r="AV27" s="70"/>
      <c r="AW27" s="70"/>
      <c r="AX27" s="70" t="e">
        <f t="shared" si="44"/>
        <v>#DIV/0!</v>
      </c>
      <c r="AY27" s="70">
        <v>1</v>
      </c>
      <c r="AZ27" s="70"/>
      <c r="BA27" s="70">
        <f t="shared" si="45"/>
        <v>0</v>
      </c>
      <c r="BB27" s="70"/>
      <c r="BC27" s="70"/>
      <c r="BD27" s="70"/>
      <c r="BE27" s="70">
        <f t="shared" si="46"/>
        <v>4</v>
      </c>
      <c r="BF27" s="70">
        <f t="shared" si="46"/>
        <v>1</v>
      </c>
      <c r="BG27" s="71">
        <f t="shared" si="47"/>
        <v>0.25</v>
      </c>
      <c r="BH27" s="72">
        <f t="shared" si="48"/>
        <v>2.3E-3</v>
      </c>
      <c r="BI27" s="73"/>
      <c r="BJ27" s="74" t="s">
        <v>534</v>
      </c>
      <c r="BK27" s="83" t="s">
        <v>477</v>
      </c>
      <c r="BL27" s="76">
        <f t="shared" si="33"/>
        <v>0.25</v>
      </c>
      <c r="BM27" s="176">
        <f t="shared" si="1"/>
        <v>2.3E-3</v>
      </c>
    </row>
    <row r="28" spans="2:65" s="64" customFormat="1" ht="90.9" customHeight="1">
      <c r="B28" s="224"/>
      <c r="C28" s="232" t="s">
        <v>535</v>
      </c>
      <c r="D28" s="65" t="s">
        <v>44</v>
      </c>
      <c r="E28" s="214" t="s">
        <v>373</v>
      </c>
      <c r="F28" s="214"/>
      <c r="G28" s="214" t="s">
        <v>304</v>
      </c>
      <c r="H28" s="214"/>
      <c r="I28" s="214" t="s">
        <v>324</v>
      </c>
      <c r="J28" s="214"/>
      <c r="K28" s="214" t="s">
        <v>25</v>
      </c>
      <c r="L28" s="214"/>
      <c r="M28" s="214" t="s">
        <v>34</v>
      </c>
      <c r="N28" s="214"/>
      <c r="O28" s="127" t="s">
        <v>35</v>
      </c>
      <c r="P28" s="128">
        <v>44530</v>
      </c>
      <c r="Q28" s="68">
        <v>0.02</v>
      </c>
      <c r="R28" s="69"/>
      <c r="S28" s="69"/>
      <c r="T28" s="69" t="e">
        <f t="shared" si="34"/>
        <v>#DIV/0!</v>
      </c>
      <c r="U28" s="69"/>
      <c r="V28" s="69"/>
      <c r="W28" s="69" t="e">
        <f t="shared" si="35"/>
        <v>#DIV/0!</v>
      </c>
      <c r="X28" s="69"/>
      <c r="Y28" s="69"/>
      <c r="Z28" s="69" t="e">
        <f t="shared" si="36"/>
        <v>#DIV/0!</v>
      </c>
      <c r="AA28" s="69"/>
      <c r="AB28" s="69"/>
      <c r="AC28" s="69" t="e">
        <f t="shared" si="37"/>
        <v>#DIV/0!</v>
      </c>
      <c r="AD28" s="69"/>
      <c r="AE28" s="69"/>
      <c r="AF28" s="69" t="e">
        <f t="shared" si="38"/>
        <v>#DIV/0!</v>
      </c>
      <c r="AG28" s="69"/>
      <c r="AH28" s="69"/>
      <c r="AI28" s="69" t="e">
        <f t="shared" si="39"/>
        <v>#DIV/0!</v>
      </c>
      <c r="AJ28" s="69"/>
      <c r="AK28" s="69"/>
      <c r="AL28" s="69" t="e">
        <f t="shared" si="40"/>
        <v>#DIV/0!</v>
      </c>
      <c r="AM28" s="69"/>
      <c r="AN28" s="69"/>
      <c r="AO28" s="69" t="e">
        <f t="shared" si="41"/>
        <v>#DIV/0!</v>
      </c>
      <c r="AP28" s="70"/>
      <c r="AQ28" s="70"/>
      <c r="AR28" s="70" t="e">
        <f t="shared" si="42"/>
        <v>#DIV/0!</v>
      </c>
      <c r="AS28" s="70"/>
      <c r="AT28" s="70"/>
      <c r="AU28" s="70" t="e">
        <f t="shared" si="43"/>
        <v>#DIV/0!</v>
      </c>
      <c r="AV28" s="70">
        <v>1</v>
      </c>
      <c r="AW28" s="70"/>
      <c r="AX28" s="70">
        <f t="shared" si="44"/>
        <v>0</v>
      </c>
      <c r="AY28" s="70"/>
      <c r="AZ28" s="70"/>
      <c r="BA28" s="70" t="e">
        <f t="shared" si="45"/>
        <v>#DIV/0!</v>
      </c>
      <c r="BB28" s="70"/>
      <c r="BC28" s="70"/>
      <c r="BD28" s="70"/>
      <c r="BE28" s="70">
        <f t="shared" si="46"/>
        <v>1</v>
      </c>
      <c r="BF28" s="70">
        <f t="shared" si="46"/>
        <v>0</v>
      </c>
      <c r="BG28" s="71">
        <f t="shared" si="47"/>
        <v>0</v>
      </c>
      <c r="BH28" s="72">
        <f t="shared" si="48"/>
        <v>0</v>
      </c>
      <c r="BI28" s="73"/>
      <c r="BJ28" s="74"/>
      <c r="BK28" s="77" t="s">
        <v>443</v>
      </c>
      <c r="BL28" s="76">
        <f t="shared" si="33"/>
        <v>0</v>
      </c>
      <c r="BM28" s="176">
        <f t="shared" si="1"/>
        <v>0</v>
      </c>
    </row>
    <row r="29" spans="2:65" s="64" customFormat="1" ht="117" customHeight="1">
      <c r="B29" s="224"/>
      <c r="C29" s="232"/>
      <c r="D29" s="65" t="s">
        <v>46</v>
      </c>
      <c r="E29" s="214" t="s">
        <v>536</v>
      </c>
      <c r="F29" s="214"/>
      <c r="G29" s="214" t="s">
        <v>37</v>
      </c>
      <c r="H29" s="214"/>
      <c r="I29" s="214" t="s">
        <v>184</v>
      </c>
      <c r="J29" s="214"/>
      <c r="K29" s="214" t="s">
        <v>38</v>
      </c>
      <c r="L29" s="214"/>
      <c r="M29" s="214"/>
      <c r="N29" s="214"/>
      <c r="O29" s="127" t="s">
        <v>35</v>
      </c>
      <c r="P29" s="128" t="s">
        <v>40</v>
      </c>
      <c r="Q29" s="68">
        <v>0.02</v>
      </c>
      <c r="R29" s="69"/>
      <c r="S29" s="69"/>
      <c r="T29" s="69" t="e">
        <f t="shared" si="34"/>
        <v>#DIV/0!</v>
      </c>
      <c r="U29" s="69"/>
      <c r="V29" s="69"/>
      <c r="W29" s="69" t="e">
        <f t="shared" si="35"/>
        <v>#DIV/0!</v>
      </c>
      <c r="X29" s="69">
        <v>1</v>
      </c>
      <c r="Y29" s="69">
        <v>1</v>
      </c>
      <c r="Z29" s="69">
        <f t="shared" si="36"/>
        <v>1</v>
      </c>
      <c r="AA29" s="69"/>
      <c r="AB29" s="69"/>
      <c r="AC29" s="69" t="e">
        <f t="shared" si="37"/>
        <v>#DIV/0!</v>
      </c>
      <c r="AD29" s="69"/>
      <c r="AE29" s="69"/>
      <c r="AF29" s="69" t="e">
        <f t="shared" si="38"/>
        <v>#DIV/0!</v>
      </c>
      <c r="AG29" s="69"/>
      <c r="AH29" s="69"/>
      <c r="AI29" s="69" t="e">
        <f t="shared" si="39"/>
        <v>#DIV/0!</v>
      </c>
      <c r="AJ29" s="69"/>
      <c r="AK29" s="69"/>
      <c r="AL29" s="69" t="e">
        <f t="shared" si="40"/>
        <v>#DIV/0!</v>
      </c>
      <c r="AM29" s="69">
        <v>1</v>
      </c>
      <c r="AN29" s="69"/>
      <c r="AO29" s="69">
        <f t="shared" si="41"/>
        <v>0</v>
      </c>
      <c r="AP29" s="70"/>
      <c r="AQ29" s="70"/>
      <c r="AR29" s="70" t="e">
        <f t="shared" si="42"/>
        <v>#DIV/0!</v>
      </c>
      <c r="AS29" s="70"/>
      <c r="AT29" s="70"/>
      <c r="AU29" s="70" t="e">
        <f t="shared" si="43"/>
        <v>#DIV/0!</v>
      </c>
      <c r="AV29" s="70">
        <v>1</v>
      </c>
      <c r="AW29" s="70"/>
      <c r="AX29" s="70">
        <f t="shared" si="44"/>
        <v>0</v>
      </c>
      <c r="AY29" s="70"/>
      <c r="AZ29" s="70"/>
      <c r="BA29" s="70" t="e">
        <f t="shared" si="45"/>
        <v>#DIV/0!</v>
      </c>
      <c r="BB29" s="70"/>
      <c r="BC29" s="70"/>
      <c r="BD29" s="70"/>
      <c r="BE29" s="70">
        <f t="shared" si="46"/>
        <v>3</v>
      </c>
      <c r="BF29" s="70">
        <f t="shared" si="46"/>
        <v>1</v>
      </c>
      <c r="BG29" s="71">
        <f t="shared" si="47"/>
        <v>0.33333333333333331</v>
      </c>
      <c r="BH29" s="72">
        <f t="shared" si="48"/>
        <v>6.6666666666666662E-3</v>
      </c>
      <c r="BI29" s="73"/>
      <c r="BJ29" s="129" t="s">
        <v>537</v>
      </c>
      <c r="BK29" s="83" t="s">
        <v>479</v>
      </c>
      <c r="BL29" s="76">
        <f t="shared" si="33"/>
        <v>0.33333333333333331</v>
      </c>
      <c r="BM29" s="176">
        <f t="shared" si="1"/>
        <v>6.6666666666666662E-3</v>
      </c>
    </row>
    <row r="30" spans="2:65" s="64" customFormat="1" ht="135.9" customHeight="1">
      <c r="B30" s="224"/>
      <c r="C30" s="232"/>
      <c r="D30" s="65" t="s">
        <v>63</v>
      </c>
      <c r="E30" s="214" t="s">
        <v>538</v>
      </c>
      <c r="F30" s="214"/>
      <c r="G30" s="214" t="s">
        <v>70</v>
      </c>
      <c r="H30" s="214"/>
      <c r="I30" s="214" t="s">
        <v>184</v>
      </c>
      <c r="J30" s="214"/>
      <c r="K30" s="214" t="s">
        <v>15</v>
      </c>
      <c r="L30" s="214"/>
      <c r="M30" s="214"/>
      <c r="N30" s="214"/>
      <c r="O30" s="127" t="s">
        <v>35</v>
      </c>
      <c r="P30" s="128">
        <v>44530</v>
      </c>
      <c r="Q30" s="68">
        <v>0.02</v>
      </c>
      <c r="R30" s="69"/>
      <c r="S30" s="69"/>
      <c r="T30" s="69" t="e">
        <f t="shared" si="34"/>
        <v>#DIV/0!</v>
      </c>
      <c r="U30" s="69"/>
      <c r="V30" s="69"/>
      <c r="W30" s="69" t="e">
        <f t="shared" si="35"/>
        <v>#DIV/0!</v>
      </c>
      <c r="X30" s="69">
        <v>1</v>
      </c>
      <c r="Y30" s="69">
        <v>1</v>
      </c>
      <c r="Z30" s="69">
        <f t="shared" si="36"/>
        <v>1</v>
      </c>
      <c r="AA30" s="69"/>
      <c r="AB30" s="69"/>
      <c r="AC30" s="69" t="e">
        <f t="shared" si="37"/>
        <v>#DIV/0!</v>
      </c>
      <c r="AD30" s="69"/>
      <c r="AE30" s="69"/>
      <c r="AF30" s="69" t="e">
        <f t="shared" si="38"/>
        <v>#DIV/0!</v>
      </c>
      <c r="AG30" s="69">
        <v>1</v>
      </c>
      <c r="AH30" s="69"/>
      <c r="AI30" s="69">
        <f t="shared" si="39"/>
        <v>0</v>
      </c>
      <c r="AJ30" s="69"/>
      <c r="AK30" s="69"/>
      <c r="AL30" s="69" t="e">
        <f t="shared" si="40"/>
        <v>#DIV/0!</v>
      </c>
      <c r="AM30" s="69"/>
      <c r="AN30" s="69"/>
      <c r="AO30" s="69" t="e">
        <f t="shared" si="41"/>
        <v>#DIV/0!</v>
      </c>
      <c r="AP30" s="70"/>
      <c r="AQ30" s="70"/>
      <c r="AR30" s="70" t="e">
        <f t="shared" si="42"/>
        <v>#DIV/0!</v>
      </c>
      <c r="AS30" s="70">
        <v>2</v>
      </c>
      <c r="AT30" s="70"/>
      <c r="AU30" s="70">
        <f t="shared" si="43"/>
        <v>0</v>
      </c>
      <c r="AV30" s="70"/>
      <c r="AW30" s="70"/>
      <c r="AX30" s="70" t="e">
        <f t="shared" si="44"/>
        <v>#DIV/0!</v>
      </c>
      <c r="AY30" s="70"/>
      <c r="AZ30" s="70"/>
      <c r="BA30" s="70" t="e">
        <f t="shared" si="45"/>
        <v>#DIV/0!</v>
      </c>
      <c r="BB30" s="70"/>
      <c r="BC30" s="70"/>
      <c r="BD30" s="70"/>
      <c r="BE30" s="70">
        <f t="shared" si="46"/>
        <v>4</v>
      </c>
      <c r="BF30" s="70">
        <f t="shared" si="46"/>
        <v>1</v>
      </c>
      <c r="BG30" s="71">
        <f t="shared" si="47"/>
        <v>0.25</v>
      </c>
      <c r="BH30" s="72">
        <f t="shared" si="48"/>
        <v>5.0000000000000001E-3</v>
      </c>
      <c r="BI30" s="73"/>
      <c r="BJ30" s="74" t="s">
        <v>539</v>
      </c>
      <c r="BK30" s="75" t="s">
        <v>478</v>
      </c>
      <c r="BL30" s="76">
        <f t="shared" si="33"/>
        <v>0.25</v>
      </c>
      <c r="BM30" s="176">
        <f t="shared" si="1"/>
        <v>5.0000000000000001E-3</v>
      </c>
    </row>
    <row r="31" spans="2:65" s="64" customFormat="1" ht="28.8">
      <c r="B31" s="224"/>
      <c r="C31" s="232"/>
      <c r="D31" s="65" t="s">
        <v>74</v>
      </c>
      <c r="E31" s="214" t="s">
        <v>75</v>
      </c>
      <c r="F31" s="214"/>
      <c r="G31" s="214" t="s">
        <v>327</v>
      </c>
      <c r="H31" s="214"/>
      <c r="I31" s="214" t="s">
        <v>193</v>
      </c>
      <c r="J31" s="214"/>
      <c r="K31" s="214" t="s">
        <v>25</v>
      </c>
      <c r="L31" s="214"/>
      <c r="M31" s="214" t="s">
        <v>30</v>
      </c>
      <c r="N31" s="214"/>
      <c r="O31" s="127" t="s">
        <v>36</v>
      </c>
      <c r="P31" s="128">
        <v>44347</v>
      </c>
      <c r="Q31" s="68">
        <v>9.1999999999999998E-3</v>
      </c>
      <c r="R31" s="69"/>
      <c r="S31" s="69"/>
      <c r="T31" s="69" t="e">
        <f t="shared" si="34"/>
        <v>#DIV/0!</v>
      </c>
      <c r="U31" s="69"/>
      <c r="V31" s="69"/>
      <c r="W31" s="69" t="e">
        <f t="shared" si="35"/>
        <v>#DIV/0!</v>
      </c>
      <c r="X31" s="69"/>
      <c r="Y31" s="69"/>
      <c r="Z31" s="69" t="e">
        <f t="shared" si="36"/>
        <v>#DIV/0!</v>
      </c>
      <c r="AA31" s="69"/>
      <c r="AB31" s="69"/>
      <c r="AC31" s="69" t="e">
        <f>+AB31/AA31</f>
        <v>#DIV/0!</v>
      </c>
      <c r="AD31" s="69">
        <v>1</v>
      </c>
      <c r="AE31" s="69"/>
      <c r="AF31" s="69">
        <f t="shared" si="38"/>
        <v>0</v>
      </c>
      <c r="AG31" s="69"/>
      <c r="AH31" s="69"/>
      <c r="AI31" s="69" t="e">
        <f t="shared" si="39"/>
        <v>#DIV/0!</v>
      </c>
      <c r="AJ31" s="69"/>
      <c r="AK31" s="69"/>
      <c r="AL31" s="69" t="e">
        <f t="shared" si="40"/>
        <v>#DIV/0!</v>
      </c>
      <c r="AM31" s="69"/>
      <c r="AN31" s="69"/>
      <c r="AO31" s="69" t="e">
        <f t="shared" si="41"/>
        <v>#DIV/0!</v>
      </c>
      <c r="AP31" s="70"/>
      <c r="AQ31" s="70"/>
      <c r="AR31" s="70" t="e">
        <f t="shared" si="42"/>
        <v>#DIV/0!</v>
      </c>
      <c r="AS31" s="70"/>
      <c r="AT31" s="70"/>
      <c r="AU31" s="70" t="e">
        <f t="shared" si="43"/>
        <v>#DIV/0!</v>
      </c>
      <c r="AV31" s="70"/>
      <c r="AW31" s="70"/>
      <c r="AX31" s="70" t="e">
        <f t="shared" si="44"/>
        <v>#DIV/0!</v>
      </c>
      <c r="AY31" s="70"/>
      <c r="AZ31" s="70"/>
      <c r="BA31" s="70" t="e">
        <f t="shared" si="45"/>
        <v>#DIV/0!</v>
      </c>
      <c r="BB31" s="70"/>
      <c r="BC31" s="70"/>
      <c r="BD31" s="70"/>
      <c r="BE31" s="70">
        <f t="shared" si="46"/>
        <v>1</v>
      </c>
      <c r="BF31" s="70">
        <f t="shared" si="46"/>
        <v>0</v>
      </c>
      <c r="BG31" s="71">
        <f t="shared" si="47"/>
        <v>0</v>
      </c>
      <c r="BH31" s="72">
        <f t="shared" si="48"/>
        <v>0</v>
      </c>
      <c r="BI31" s="73"/>
      <c r="BJ31" s="74"/>
      <c r="BK31" s="77" t="s">
        <v>448</v>
      </c>
      <c r="BL31" s="76">
        <f t="shared" si="33"/>
        <v>0</v>
      </c>
      <c r="BM31" s="176">
        <f t="shared" si="1"/>
        <v>0</v>
      </c>
    </row>
    <row r="32" spans="2:65" s="64" customFormat="1" ht="72">
      <c r="B32" s="224"/>
      <c r="C32" s="225" t="s">
        <v>540</v>
      </c>
      <c r="D32" s="65" t="s">
        <v>48</v>
      </c>
      <c r="E32" s="214" t="s">
        <v>376</v>
      </c>
      <c r="F32" s="214"/>
      <c r="G32" s="214" t="s">
        <v>71</v>
      </c>
      <c r="H32" s="214"/>
      <c r="I32" s="214" t="s">
        <v>377</v>
      </c>
      <c r="J32" s="214"/>
      <c r="K32" s="214" t="s">
        <v>2</v>
      </c>
      <c r="L32" s="214"/>
      <c r="M32" s="214"/>
      <c r="N32" s="214"/>
      <c r="O32" s="127" t="s">
        <v>72</v>
      </c>
      <c r="P32" s="128" t="s">
        <v>185</v>
      </c>
      <c r="Q32" s="68">
        <v>9.1999999999999998E-3</v>
      </c>
      <c r="R32" s="69"/>
      <c r="S32" s="69"/>
      <c r="T32" s="69" t="e">
        <f t="shared" si="34"/>
        <v>#DIV/0!</v>
      </c>
      <c r="U32" s="69">
        <v>1</v>
      </c>
      <c r="V32" s="69">
        <v>1</v>
      </c>
      <c r="W32" s="69">
        <f t="shared" si="35"/>
        <v>1</v>
      </c>
      <c r="X32" s="69"/>
      <c r="Y32" s="69"/>
      <c r="Z32" s="69" t="e">
        <f t="shared" si="36"/>
        <v>#DIV/0!</v>
      </c>
      <c r="AA32" s="69"/>
      <c r="AB32" s="69"/>
      <c r="AC32" s="69" t="e">
        <f t="shared" si="37"/>
        <v>#DIV/0!</v>
      </c>
      <c r="AD32" s="69"/>
      <c r="AE32" s="69"/>
      <c r="AF32" s="69" t="e">
        <f t="shared" si="38"/>
        <v>#DIV/0!</v>
      </c>
      <c r="AG32" s="69"/>
      <c r="AH32" s="69"/>
      <c r="AI32" s="69" t="e">
        <f t="shared" si="39"/>
        <v>#DIV/0!</v>
      </c>
      <c r="AJ32" s="69"/>
      <c r="AK32" s="69"/>
      <c r="AL32" s="69" t="e">
        <f t="shared" si="40"/>
        <v>#DIV/0!</v>
      </c>
      <c r="AM32" s="69">
        <v>1</v>
      </c>
      <c r="AN32" s="69"/>
      <c r="AO32" s="69">
        <f t="shared" si="41"/>
        <v>0</v>
      </c>
      <c r="AP32" s="70"/>
      <c r="AQ32" s="70"/>
      <c r="AR32" s="70" t="e">
        <f t="shared" si="42"/>
        <v>#DIV/0!</v>
      </c>
      <c r="AS32" s="70"/>
      <c r="AT32" s="70"/>
      <c r="AU32" s="70" t="e">
        <f t="shared" si="43"/>
        <v>#DIV/0!</v>
      </c>
      <c r="AV32" s="70"/>
      <c r="AW32" s="70"/>
      <c r="AX32" s="70" t="e">
        <f t="shared" si="44"/>
        <v>#DIV/0!</v>
      </c>
      <c r="AY32" s="70"/>
      <c r="AZ32" s="70"/>
      <c r="BA32" s="70" t="e">
        <f t="shared" si="45"/>
        <v>#DIV/0!</v>
      </c>
      <c r="BB32" s="70"/>
      <c r="BC32" s="70"/>
      <c r="BD32" s="70"/>
      <c r="BE32" s="70">
        <f t="shared" si="46"/>
        <v>2</v>
      </c>
      <c r="BF32" s="70">
        <f t="shared" si="46"/>
        <v>1</v>
      </c>
      <c r="BG32" s="71">
        <f t="shared" si="47"/>
        <v>0.5</v>
      </c>
      <c r="BH32" s="72">
        <f t="shared" si="48"/>
        <v>4.5999999999999999E-3</v>
      </c>
      <c r="BI32" s="73" t="s">
        <v>419</v>
      </c>
      <c r="BJ32" s="74"/>
      <c r="BK32" s="83" t="s">
        <v>480</v>
      </c>
      <c r="BL32" s="76">
        <f t="shared" si="33"/>
        <v>0.5</v>
      </c>
      <c r="BM32" s="176">
        <f t="shared" si="1"/>
        <v>4.5999999999999999E-3</v>
      </c>
    </row>
    <row r="33" spans="2:65" s="64" customFormat="1" ht="129.6">
      <c r="B33" s="224"/>
      <c r="C33" s="225"/>
      <c r="D33" s="65" t="s">
        <v>50</v>
      </c>
      <c r="E33" s="214" t="s">
        <v>386</v>
      </c>
      <c r="F33" s="214"/>
      <c r="G33" s="214" t="s">
        <v>39</v>
      </c>
      <c r="H33" s="214"/>
      <c r="I33" s="214" t="s">
        <v>42</v>
      </c>
      <c r="J33" s="214"/>
      <c r="K33" s="214" t="s">
        <v>27</v>
      </c>
      <c r="L33" s="214"/>
      <c r="M33" s="214"/>
      <c r="N33" s="214"/>
      <c r="O33" s="127" t="s">
        <v>36</v>
      </c>
      <c r="P33" s="128">
        <v>44530</v>
      </c>
      <c r="Q33" s="68">
        <v>9.1999999999999998E-3</v>
      </c>
      <c r="R33" s="69"/>
      <c r="S33" s="69"/>
      <c r="T33" s="69" t="e">
        <f t="shared" si="34"/>
        <v>#DIV/0!</v>
      </c>
      <c r="U33" s="69"/>
      <c r="V33" s="69"/>
      <c r="W33" s="69" t="e">
        <f t="shared" si="35"/>
        <v>#DIV/0!</v>
      </c>
      <c r="X33" s="69">
        <v>2</v>
      </c>
      <c r="Y33" s="69">
        <v>2</v>
      </c>
      <c r="Z33" s="69">
        <f t="shared" si="36"/>
        <v>1</v>
      </c>
      <c r="AA33" s="69"/>
      <c r="AB33" s="69"/>
      <c r="AC33" s="69" t="e">
        <f t="shared" si="37"/>
        <v>#DIV/0!</v>
      </c>
      <c r="AD33" s="69"/>
      <c r="AE33" s="69"/>
      <c r="AF33" s="69" t="e">
        <f t="shared" si="38"/>
        <v>#DIV/0!</v>
      </c>
      <c r="AG33" s="69">
        <v>1</v>
      </c>
      <c r="AH33" s="69"/>
      <c r="AI33" s="69">
        <f t="shared" si="39"/>
        <v>0</v>
      </c>
      <c r="AJ33" s="69"/>
      <c r="AK33" s="69"/>
      <c r="AL33" s="69" t="e">
        <f t="shared" si="40"/>
        <v>#DIV/0!</v>
      </c>
      <c r="AM33" s="69">
        <v>1</v>
      </c>
      <c r="AN33" s="69"/>
      <c r="AO33" s="69">
        <f t="shared" si="41"/>
        <v>0</v>
      </c>
      <c r="AP33" s="70"/>
      <c r="AQ33" s="70"/>
      <c r="AR33" s="70" t="e">
        <f t="shared" si="42"/>
        <v>#DIV/0!</v>
      </c>
      <c r="AS33" s="70">
        <v>1</v>
      </c>
      <c r="AT33" s="70"/>
      <c r="AU33" s="70">
        <f t="shared" si="43"/>
        <v>0</v>
      </c>
      <c r="AV33" s="70">
        <v>1</v>
      </c>
      <c r="AW33" s="70"/>
      <c r="AX33" s="70">
        <f t="shared" si="44"/>
        <v>0</v>
      </c>
      <c r="AY33" s="70"/>
      <c r="AZ33" s="70"/>
      <c r="BA33" s="70" t="e">
        <f t="shared" si="45"/>
        <v>#DIV/0!</v>
      </c>
      <c r="BB33" s="70"/>
      <c r="BC33" s="70"/>
      <c r="BD33" s="70"/>
      <c r="BE33" s="70">
        <f t="shared" si="46"/>
        <v>6</v>
      </c>
      <c r="BF33" s="70">
        <f t="shared" si="46"/>
        <v>2</v>
      </c>
      <c r="BG33" s="71">
        <f t="shared" si="47"/>
        <v>0.33333333333333331</v>
      </c>
      <c r="BH33" s="72">
        <f t="shared" si="48"/>
        <v>3.0666666666666663E-3</v>
      </c>
      <c r="BI33" s="73"/>
      <c r="BJ33" s="74" t="s">
        <v>541</v>
      </c>
      <c r="BK33" s="75" t="s">
        <v>590</v>
      </c>
      <c r="BL33" s="76">
        <f t="shared" si="33"/>
        <v>0.33333333333333331</v>
      </c>
      <c r="BM33" s="176">
        <f t="shared" si="1"/>
        <v>3.0666666666666663E-3</v>
      </c>
    </row>
    <row r="34" spans="2:65" s="64" customFormat="1" ht="81" customHeight="1">
      <c r="B34" s="224"/>
      <c r="C34" s="225"/>
      <c r="D34" s="65" t="s">
        <v>64</v>
      </c>
      <c r="E34" s="214" t="s">
        <v>160</v>
      </c>
      <c r="F34" s="214"/>
      <c r="G34" s="214" t="s">
        <v>297</v>
      </c>
      <c r="H34" s="214"/>
      <c r="I34" s="214" t="s">
        <v>298</v>
      </c>
      <c r="J34" s="214"/>
      <c r="K34" s="214" t="s">
        <v>6</v>
      </c>
      <c r="L34" s="214"/>
      <c r="M34" s="214"/>
      <c r="N34" s="214"/>
      <c r="O34" s="127" t="s">
        <v>299</v>
      </c>
      <c r="P34" s="128">
        <v>44530</v>
      </c>
      <c r="Q34" s="68">
        <v>9.1999999999999998E-3</v>
      </c>
      <c r="R34" s="69"/>
      <c r="S34" s="69"/>
      <c r="T34" s="69" t="e">
        <f t="shared" si="34"/>
        <v>#DIV/0!</v>
      </c>
      <c r="U34" s="69"/>
      <c r="V34" s="69"/>
      <c r="W34" s="69" t="e">
        <f t="shared" si="35"/>
        <v>#DIV/0!</v>
      </c>
      <c r="X34" s="69"/>
      <c r="Y34" s="69"/>
      <c r="Z34" s="69" t="e">
        <f t="shared" si="36"/>
        <v>#DIV/0!</v>
      </c>
      <c r="AA34" s="69"/>
      <c r="AB34" s="69"/>
      <c r="AC34" s="69" t="e">
        <f t="shared" si="37"/>
        <v>#DIV/0!</v>
      </c>
      <c r="AD34" s="69"/>
      <c r="AE34" s="69"/>
      <c r="AF34" s="69" t="e">
        <f t="shared" si="38"/>
        <v>#DIV/0!</v>
      </c>
      <c r="AG34" s="69"/>
      <c r="AH34" s="69"/>
      <c r="AI34" s="69" t="e">
        <f t="shared" si="39"/>
        <v>#DIV/0!</v>
      </c>
      <c r="AJ34" s="69"/>
      <c r="AK34" s="69"/>
      <c r="AL34" s="69" t="e">
        <f t="shared" si="40"/>
        <v>#DIV/0!</v>
      </c>
      <c r="AM34" s="69"/>
      <c r="AN34" s="69"/>
      <c r="AO34" s="69" t="e">
        <f t="shared" si="41"/>
        <v>#DIV/0!</v>
      </c>
      <c r="AP34" s="70"/>
      <c r="AQ34" s="70"/>
      <c r="AR34" s="70" t="e">
        <f t="shared" si="42"/>
        <v>#DIV/0!</v>
      </c>
      <c r="AS34" s="70"/>
      <c r="AT34" s="70"/>
      <c r="AU34" s="70" t="e">
        <f t="shared" si="43"/>
        <v>#DIV/0!</v>
      </c>
      <c r="AV34" s="70">
        <v>3</v>
      </c>
      <c r="AW34" s="70"/>
      <c r="AX34" s="70">
        <f t="shared" si="44"/>
        <v>0</v>
      </c>
      <c r="AY34" s="70"/>
      <c r="AZ34" s="70"/>
      <c r="BA34" s="70" t="e">
        <f t="shared" si="45"/>
        <v>#DIV/0!</v>
      </c>
      <c r="BB34" s="70"/>
      <c r="BC34" s="70"/>
      <c r="BD34" s="70"/>
      <c r="BE34" s="70">
        <f t="shared" si="46"/>
        <v>3</v>
      </c>
      <c r="BF34" s="70">
        <f t="shared" si="46"/>
        <v>0</v>
      </c>
      <c r="BG34" s="71">
        <f t="shared" si="47"/>
        <v>0</v>
      </c>
      <c r="BH34" s="72">
        <f t="shared" si="48"/>
        <v>0</v>
      </c>
      <c r="BI34" s="73"/>
      <c r="BJ34" s="74"/>
      <c r="BK34" s="77" t="s">
        <v>443</v>
      </c>
      <c r="BL34" s="76">
        <f t="shared" si="33"/>
        <v>0</v>
      </c>
      <c r="BM34" s="176">
        <f t="shared" si="1"/>
        <v>0</v>
      </c>
    </row>
    <row r="35" spans="2:65" s="64" customFormat="1" ht="90" customHeight="1">
      <c r="B35" s="224"/>
      <c r="C35" s="225"/>
      <c r="D35" s="65" t="s">
        <v>65</v>
      </c>
      <c r="E35" s="214" t="s">
        <v>93</v>
      </c>
      <c r="F35" s="214"/>
      <c r="G35" s="214" t="s">
        <v>238</v>
      </c>
      <c r="H35" s="214"/>
      <c r="I35" s="214" t="s">
        <v>239</v>
      </c>
      <c r="J35" s="214"/>
      <c r="K35" s="214" t="s">
        <v>2</v>
      </c>
      <c r="L35" s="214"/>
      <c r="M35" s="214" t="s">
        <v>30</v>
      </c>
      <c r="N35" s="214"/>
      <c r="O35" s="127" t="s">
        <v>36</v>
      </c>
      <c r="P35" s="128">
        <v>44561</v>
      </c>
      <c r="Q35" s="68">
        <v>9.1999999999999998E-3</v>
      </c>
      <c r="R35" s="69"/>
      <c r="S35" s="69"/>
      <c r="T35" s="69" t="e">
        <f t="shared" si="34"/>
        <v>#DIV/0!</v>
      </c>
      <c r="U35" s="69"/>
      <c r="V35" s="69"/>
      <c r="W35" s="69" t="e">
        <f t="shared" si="35"/>
        <v>#DIV/0!</v>
      </c>
      <c r="X35" s="69"/>
      <c r="Y35" s="69"/>
      <c r="Z35" s="69" t="e">
        <f t="shared" si="36"/>
        <v>#DIV/0!</v>
      </c>
      <c r="AA35" s="69"/>
      <c r="AB35" s="69"/>
      <c r="AC35" s="69" t="e">
        <f t="shared" si="37"/>
        <v>#DIV/0!</v>
      </c>
      <c r="AD35" s="69"/>
      <c r="AE35" s="69"/>
      <c r="AF35" s="69" t="e">
        <f t="shared" si="38"/>
        <v>#DIV/0!</v>
      </c>
      <c r="AG35" s="69"/>
      <c r="AH35" s="69"/>
      <c r="AI35" s="69" t="e">
        <f t="shared" si="39"/>
        <v>#DIV/0!</v>
      </c>
      <c r="AJ35" s="69"/>
      <c r="AK35" s="69"/>
      <c r="AL35" s="69" t="e">
        <f t="shared" si="40"/>
        <v>#DIV/0!</v>
      </c>
      <c r="AM35" s="69">
        <v>0.5</v>
      </c>
      <c r="AN35" s="69"/>
      <c r="AO35" s="69">
        <f t="shared" si="41"/>
        <v>0</v>
      </c>
      <c r="AP35" s="70"/>
      <c r="AQ35" s="70"/>
      <c r="AR35" s="70" t="e">
        <f t="shared" si="42"/>
        <v>#DIV/0!</v>
      </c>
      <c r="AS35" s="70"/>
      <c r="AT35" s="70"/>
      <c r="AU35" s="70" t="e">
        <f t="shared" si="43"/>
        <v>#DIV/0!</v>
      </c>
      <c r="AV35" s="70"/>
      <c r="AW35" s="70"/>
      <c r="AX35" s="70" t="e">
        <f t="shared" si="44"/>
        <v>#DIV/0!</v>
      </c>
      <c r="AY35" s="70">
        <v>0.5</v>
      </c>
      <c r="AZ35" s="70"/>
      <c r="BA35" s="70">
        <f t="shared" si="45"/>
        <v>0</v>
      </c>
      <c r="BB35" s="70"/>
      <c r="BC35" s="70"/>
      <c r="BD35" s="70"/>
      <c r="BE35" s="70">
        <f t="shared" si="46"/>
        <v>1</v>
      </c>
      <c r="BF35" s="70">
        <f t="shared" si="46"/>
        <v>0</v>
      </c>
      <c r="BG35" s="71">
        <f t="shared" si="47"/>
        <v>0</v>
      </c>
      <c r="BH35" s="72">
        <f t="shared" si="48"/>
        <v>0</v>
      </c>
      <c r="BI35" s="73"/>
      <c r="BJ35" s="74"/>
      <c r="BK35" s="77" t="s">
        <v>486</v>
      </c>
      <c r="BL35" s="76">
        <f t="shared" si="33"/>
        <v>0</v>
      </c>
      <c r="BM35" s="176">
        <f t="shared" si="1"/>
        <v>0</v>
      </c>
    </row>
    <row r="36" spans="2:65" s="64" customFormat="1" ht="144">
      <c r="B36" s="224"/>
      <c r="C36" s="225"/>
      <c r="D36" s="65" t="s">
        <v>73</v>
      </c>
      <c r="E36" s="214" t="s">
        <v>248</v>
      </c>
      <c r="F36" s="214"/>
      <c r="G36" s="214" t="s">
        <v>186</v>
      </c>
      <c r="H36" s="214"/>
      <c r="I36" s="214" t="s">
        <v>240</v>
      </c>
      <c r="J36" s="214"/>
      <c r="K36" s="214" t="s">
        <v>25</v>
      </c>
      <c r="L36" s="214"/>
      <c r="M36" s="214"/>
      <c r="N36" s="214"/>
      <c r="O36" s="127" t="s">
        <v>36</v>
      </c>
      <c r="P36" s="128">
        <v>44286</v>
      </c>
      <c r="Q36" s="68">
        <v>9.1999999999999998E-3</v>
      </c>
      <c r="R36" s="69"/>
      <c r="S36" s="69"/>
      <c r="T36" s="69" t="e">
        <f t="shared" si="34"/>
        <v>#DIV/0!</v>
      </c>
      <c r="U36" s="69"/>
      <c r="V36" s="69"/>
      <c r="W36" s="69" t="e">
        <f t="shared" si="35"/>
        <v>#DIV/0!</v>
      </c>
      <c r="X36" s="69">
        <v>1</v>
      </c>
      <c r="Y36" s="69"/>
      <c r="Z36" s="69">
        <f t="shared" si="36"/>
        <v>0</v>
      </c>
      <c r="AA36" s="69"/>
      <c r="AB36" s="69">
        <v>1</v>
      </c>
      <c r="AC36" s="69" t="e">
        <f t="shared" si="37"/>
        <v>#DIV/0!</v>
      </c>
      <c r="AD36" s="69"/>
      <c r="AE36" s="69"/>
      <c r="AF36" s="69" t="e">
        <f t="shared" si="38"/>
        <v>#DIV/0!</v>
      </c>
      <c r="AG36" s="69"/>
      <c r="AH36" s="69"/>
      <c r="AI36" s="69" t="e">
        <f t="shared" si="39"/>
        <v>#DIV/0!</v>
      </c>
      <c r="AJ36" s="69"/>
      <c r="AK36" s="69"/>
      <c r="AL36" s="69" t="e">
        <f t="shared" si="40"/>
        <v>#DIV/0!</v>
      </c>
      <c r="AM36" s="69"/>
      <c r="AN36" s="69"/>
      <c r="AO36" s="69" t="e">
        <f t="shared" si="41"/>
        <v>#DIV/0!</v>
      </c>
      <c r="AP36" s="70"/>
      <c r="AQ36" s="70"/>
      <c r="AR36" s="70" t="e">
        <f t="shared" si="42"/>
        <v>#DIV/0!</v>
      </c>
      <c r="AS36" s="70"/>
      <c r="AT36" s="70"/>
      <c r="AU36" s="70" t="e">
        <f t="shared" si="43"/>
        <v>#DIV/0!</v>
      </c>
      <c r="AV36" s="70"/>
      <c r="AW36" s="70"/>
      <c r="AX36" s="70" t="e">
        <f t="shared" si="44"/>
        <v>#DIV/0!</v>
      </c>
      <c r="AY36" s="70"/>
      <c r="AZ36" s="70"/>
      <c r="BA36" s="70" t="e">
        <f t="shared" si="45"/>
        <v>#DIV/0!</v>
      </c>
      <c r="BB36" s="70"/>
      <c r="BC36" s="70"/>
      <c r="BD36" s="70"/>
      <c r="BE36" s="70">
        <f t="shared" si="46"/>
        <v>1</v>
      </c>
      <c r="BF36" s="70">
        <f t="shared" si="46"/>
        <v>1</v>
      </c>
      <c r="BG36" s="71">
        <f t="shared" si="47"/>
        <v>1</v>
      </c>
      <c r="BH36" s="72">
        <f t="shared" si="48"/>
        <v>9.1999999999999998E-3</v>
      </c>
      <c r="BI36" s="73"/>
      <c r="BJ36" s="74" t="s">
        <v>542</v>
      </c>
      <c r="BK36" s="83" t="s">
        <v>543</v>
      </c>
      <c r="BL36" s="81">
        <f t="shared" si="33"/>
        <v>1</v>
      </c>
      <c r="BM36" s="176">
        <f t="shared" si="1"/>
        <v>9.1999999999999998E-3</v>
      </c>
    </row>
    <row r="37" spans="2:65" s="64" customFormat="1" ht="409.6">
      <c r="B37" s="224"/>
      <c r="C37" s="225"/>
      <c r="D37" s="65" t="s">
        <v>77</v>
      </c>
      <c r="E37" s="214" t="s">
        <v>241</v>
      </c>
      <c r="F37" s="214"/>
      <c r="G37" s="214" t="s">
        <v>78</v>
      </c>
      <c r="H37" s="214"/>
      <c r="I37" s="214" t="s">
        <v>187</v>
      </c>
      <c r="J37" s="214"/>
      <c r="K37" s="214" t="s">
        <v>2</v>
      </c>
      <c r="L37" s="214"/>
      <c r="M37" s="214"/>
      <c r="N37" s="214"/>
      <c r="O37" s="127" t="s">
        <v>36</v>
      </c>
      <c r="P37" s="128">
        <v>44561</v>
      </c>
      <c r="Q37" s="68">
        <v>9.1999999999999998E-3</v>
      </c>
      <c r="R37" s="69"/>
      <c r="S37" s="69"/>
      <c r="T37" s="69" t="e">
        <f t="shared" si="34"/>
        <v>#DIV/0!</v>
      </c>
      <c r="U37" s="69"/>
      <c r="V37" s="69"/>
      <c r="W37" s="69" t="e">
        <f t="shared" si="35"/>
        <v>#DIV/0!</v>
      </c>
      <c r="X37" s="69"/>
      <c r="Y37" s="69"/>
      <c r="Z37" s="69" t="e">
        <f t="shared" si="36"/>
        <v>#DIV/0!</v>
      </c>
      <c r="AA37" s="69">
        <v>1</v>
      </c>
      <c r="AB37" s="69">
        <v>1</v>
      </c>
      <c r="AC37" s="69">
        <f t="shared" si="37"/>
        <v>1</v>
      </c>
      <c r="AD37" s="69"/>
      <c r="AE37" s="69"/>
      <c r="AF37" s="69" t="e">
        <f t="shared" si="38"/>
        <v>#DIV/0!</v>
      </c>
      <c r="AG37" s="69"/>
      <c r="AH37" s="69"/>
      <c r="AI37" s="69" t="e">
        <f t="shared" si="39"/>
        <v>#DIV/0!</v>
      </c>
      <c r="AJ37" s="69"/>
      <c r="AK37" s="69"/>
      <c r="AL37" s="69" t="e">
        <f t="shared" si="40"/>
        <v>#DIV/0!</v>
      </c>
      <c r="AM37" s="69"/>
      <c r="AN37" s="69"/>
      <c r="AO37" s="69" t="e">
        <f t="shared" si="41"/>
        <v>#DIV/0!</v>
      </c>
      <c r="AP37" s="70"/>
      <c r="AQ37" s="70"/>
      <c r="AR37" s="70" t="e">
        <f t="shared" si="42"/>
        <v>#DIV/0!</v>
      </c>
      <c r="AS37" s="70"/>
      <c r="AT37" s="70"/>
      <c r="AU37" s="70" t="e">
        <f t="shared" si="43"/>
        <v>#DIV/0!</v>
      </c>
      <c r="AV37" s="70"/>
      <c r="AW37" s="70"/>
      <c r="AX37" s="70" t="e">
        <f t="shared" si="44"/>
        <v>#DIV/0!</v>
      </c>
      <c r="AY37" s="70">
        <v>1</v>
      </c>
      <c r="AZ37" s="70"/>
      <c r="BA37" s="70">
        <f t="shared" si="45"/>
        <v>0</v>
      </c>
      <c r="BB37" s="70"/>
      <c r="BC37" s="70"/>
      <c r="BD37" s="70"/>
      <c r="BE37" s="70">
        <f t="shared" si="46"/>
        <v>2</v>
      </c>
      <c r="BF37" s="70">
        <f t="shared" si="46"/>
        <v>1</v>
      </c>
      <c r="BG37" s="71">
        <f t="shared" si="47"/>
        <v>0.5</v>
      </c>
      <c r="BH37" s="72">
        <f t="shared" si="48"/>
        <v>4.5999999999999999E-3</v>
      </c>
      <c r="BI37" s="73"/>
      <c r="BJ37" s="74" t="s">
        <v>544</v>
      </c>
      <c r="BK37" s="75" t="s">
        <v>482</v>
      </c>
      <c r="BL37" s="76">
        <f t="shared" si="33"/>
        <v>0.5</v>
      </c>
      <c r="BM37" s="176">
        <f t="shared" si="1"/>
        <v>4.5999999999999999E-3</v>
      </c>
    </row>
    <row r="38" spans="2:65" s="64" customFormat="1" ht="172.8">
      <c r="B38" s="224"/>
      <c r="C38" s="232" t="s">
        <v>545</v>
      </c>
      <c r="D38" s="65" t="s">
        <v>52</v>
      </c>
      <c r="E38" s="214" t="s">
        <v>250</v>
      </c>
      <c r="F38" s="214"/>
      <c r="G38" s="214" t="s">
        <v>481</v>
      </c>
      <c r="H38" s="214"/>
      <c r="I38" s="214" t="s">
        <v>83</v>
      </c>
      <c r="J38" s="214"/>
      <c r="K38" s="214" t="s">
        <v>2</v>
      </c>
      <c r="L38" s="214"/>
      <c r="M38" s="214"/>
      <c r="N38" s="214"/>
      <c r="O38" s="127" t="s">
        <v>36</v>
      </c>
      <c r="P38" s="128">
        <v>44561</v>
      </c>
      <c r="Q38" s="68">
        <v>9.1999999999999998E-3</v>
      </c>
      <c r="R38" s="69"/>
      <c r="S38" s="69"/>
      <c r="T38" s="69" t="e">
        <f t="shared" si="34"/>
        <v>#DIV/0!</v>
      </c>
      <c r="U38" s="69"/>
      <c r="V38" s="69"/>
      <c r="W38" s="69" t="e">
        <f t="shared" si="35"/>
        <v>#DIV/0!</v>
      </c>
      <c r="X38" s="69"/>
      <c r="Y38" s="69"/>
      <c r="Z38" s="69" t="e">
        <f t="shared" si="36"/>
        <v>#DIV/0!</v>
      </c>
      <c r="AA38" s="69">
        <v>0.33</v>
      </c>
      <c r="AB38" s="69">
        <v>0.33</v>
      </c>
      <c r="AC38" s="69">
        <f t="shared" si="37"/>
        <v>1</v>
      </c>
      <c r="AD38" s="69"/>
      <c r="AE38" s="69"/>
      <c r="AF38" s="69" t="e">
        <f t="shared" si="38"/>
        <v>#DIV/0!</v>
      </c>
      <c r="AG38" s="69"/>
      <c r="AH38" s="69"/>
      <c r="AI38" s="69" t="e">
        <f t="shared" si="39"/>
        <v>#DIV/0!</v>
      </c>
      <c r="AJ38" s="69"/>
      <c r="AK38" s="69"/>
      <c r="AL38" s="69" t="e">
        <f t="shared" si="40"/>
        <v>#DIV/0!</v>
      </c>
      <c r="AM38" s="69">
        <v>0.33</v>
      </c>
      <c r="AN38" s="69"/>
      <c r="AO38" s="69">
        <f t="shared" si="41"/>
        <v>0</v>
      </c>
      <c r="AP38" s="70"/>
      <c r="AQ38" s="70"/>
      <c r="AR38" s="70" t="e">
        <f t="shared" si="42"/>
        <v>#DIV/0!</v>
      </c>
      <c r="AS38" s="70"/>
      <c r="AT38" s="70"/>
      <c r="AU38" s="70" t="e">
        <f t="shared" si="43"/>
        <v>#DIV/0!</v>
      </c>
      <c r="AV38" s="70"/>
      <c r="AW38" s="70"/>
      <c r="AX38" s="70" t="e">
        <f t="shared" si="44"/>
        <v>#DIV/0!</v>
      </c>
      <c r="AY38" s="69">
        <v>0.34</v>
      </c>
      <c r="AZ38" s="70"/>
      <c r="BA38" s="70">
        <f t="shared" si="45"/>
        <v>0</v>
      </c>
      <c r="BB38" s="70"/>
      <c r="BC38" s="70"/>
      <c r="BD38" s="70"/>
      <c r="BE38" s="70">
        <f t="shared" si="46"/>
        <v>1</v>
      </c>
      <c r="BF38" s="70">
        <f t="shared" si="46"/>
        <v>0.33</v>
      </c>
      <c r="BG38" s="71">
        <f t="shared" si="47"/>
        <v>0.33</v>
      </c>
      <c r="BH38" s="72">
        <f t="shared" si="48"/>
        <v>3.0360000000000001E-3</v>
      </c>
      <c r="BI38" s="73"/>
      <c r="BJ38" s="74" t="s">
        <v>546</v>
      </c>
      <c r="BK38" s="75" t="s">
        <v>591</v>
      </c>
      <c r="BL38" s="76">
        <f t="shared" si="33"/>
        <v>0.33</v>
      </c>
      <c r="BM38" s="176">
        <f t="shared" si="1"/>
        <v>3.0360000000000001E-3</v>
      </c>
    </row>
    <row r="39" spans="2:65" s="64" customFormat="1" ht="115.2">
      <c r="B39" s="224"/>
      <c r="C39" s="232"/>
      <c r="D39" s="65" t="s">
        <v>81</v>
      </c>
      <c r="E39" s="214" t="s">
        <v>251</v>
      </c>
      <c r="F39" s="214"/>
      <c r="G39" s="214" t="s">
        <v>79</v>
      </c>
      <c r="H39" s="214"/>
      <c r="I39" s="214" t="s">
        <v>188</v>
      </c>
      <c r="J39" s="214"/>
      <c r="K39" s="214" t="s">
        <v>2</v>
      </c>
      <c r="L39" s="214"/>
      <c r="M39" s="214"/>
      <c r="N39" s="214"/>
      <c r="O39" s="127" t="s">
        <v>36</v>
      </c>
      <c r="P39" s="128">
        <v>44561</v>
      </c>
      <c r="Q39" s="68">
        <v>9.1999999999999998E-3</v>
      </c>
      <c r="R39" s="69"/>
      <c r="S39" s="69"/>
      <c r="T39" s="69" t="e">
        <f t="shared" si="34"/>
        <v>#DIV/0!</v>
      </c>
      <c r="U39" s="69"/>
      <c r="V39" s="69"/>
      <c r="W39" s="69" t="e">
        <f t="shared" si="35"/>
        <v>#DIV/0!</v>
      </c>
      <c r="X39" s="69"/>
      <c r="Y39" s="69"/>
      <c r="Z39" s="69" t="e">
        <f t="shared" si="36"/>
        <v>#DIV/0!</v>
      </c>
      <c r="AA39" s="69">
        <v>1</v>
      </c>
      <c r="AB39" s="69">
        <v>1</v>
      </c>
      <c r="AC39" s="69">
        <f t="shared" si="37"/>
        <v>1</v>
      </c>
      <c r="AD39" s="69"/>
      <c r="AE39" s="69"/>
      <c r="AF39" s="69" t="e">
        <f t="shared" si="38"/>
        <v>#DIV/0!</v>
      </c>
      <c r="AG39" s="69"/>
      <c r="AH39" s="69"/>
      <c r="AI39" s="69" t="e">
        <f t="shared" si="39"/>
        <v>#DIV/0!</v>
      </c>
      <c r="AJ39" s="69"/>
      <c r="AK39" s="69"/>
      <c r="AL39" s="69" t="e">
        <f t="shared" si="40"/>
        <v>#DIV/0!</v>
      </c>
      <c r="AM39" s="69"/>
      <c r="AN39" s="69"/>
      <c r="AO39" s="69" t="e">
        <f t="shared" si="41"/>
        <v>#DIV/0!</v>
      </c>
      <c r="AP39" s="70"/>
      <c r="AQ39" s="70"/>
      <c r="AR39" s="70" t="e">
        <f t="shared" si="42"/>
        <v>#DIV/0!</v>
      </c>
      <c r="AS39" s="70"/>
      <c r="AT39" s="70"/>
      <c r="AU39" s="70" t="e">
        <f t="shared" si="43"/>
        <v>#DIV/0!</v>
      </c>
      <c r="AV39" s="70"/>
      <c r="AW39" s="70"/>
      <c r="AX39" s="70" t="e">
        <f t="shared" si="44"/>
        <v>#DIV/0!</v>
      </c>
      <c r="AY39" s="70">
        <v>1</v>
      </c>
      <c r="AZ39" s="70"/>
      <c r="BA39" s="70">
        <f t="shared" si="45"/>
        <v>0</v>
      </c>
      <c r="BB39" s="70"/>
      <c r="BC39" s="70"/>
      <c r="BD39" s="70"/>
      <c r="BE39" s="70">
        <f t="shared" si="46"/>
        <v>2</v>
      </c>
      <c r="BF39" s="70">
        <f t="shared" si="46"/>
        <v>1</v>
      </c>
      <c r="BG39" s="71">
        <f t="shared" si="47"/>
        <v>0.5</v>
      </c>
      <c r="BH39" s="72">
        <f t="shared" si="48"/>
        <v>4.5999999999999999E-3</v>
      </c>
      <c r="BI39" s="73"/>
      <c r="BJ39" s="74" t="s">
        <v>547</v>
      </c>
      <c r="BK39" s="83" t="s">
        <v>483</v>
      </c>
      <c r="BL39" s="76">
        <f t="shared" si="33"/>
        <v>0.5</v>
      </c>
      <c r="BM39" s="176">
        <f t="shared" si="1"/>
        <v>4.5999999999999999E-3</v>
      </c>
    </row>
    <row r="40" spans="2:65" s="64" customFormat="1" ht="54" customHeight="1" thickBot="1">
      <c r="B40" s="224"/>
      <c r="C40" s="233"/>
      <c r="D40" s="87" t="s">
        <v>82</v>
      </c>
      <c r="E40" s="221" t="s">
        <v>21</v>
      </c>
      <c r="F40" s="221"/>
      <c r="G40" s="221" t="s">
        <v>225</v>
      </c>
      <c r="H40" s="221"/>
      <c r="I40" s="221" t="s">
        <v>80</v>
      </c>
      <c r="J40" s="221"/>
      <c r="K40" s="221" t="s">
        <v>18</v>
      </c>
      <c r="L40" s="221"/>
      <c r="M40" s="221"/>
      <c r="N40" s="221"/>
      <c r="O40" s="130" t="s">
        <v>36</v>
      </c>
      <c r="P40" s="131">
        <v>44561</v>
      </c>
      <c r="Q40" s="90">
        <v>9.1999999999999998E-3</v>
      </c>
      <c r="R40" s="91"/>
      <c r="S40" s="91"/>
      <c r="T40" s="91" t="e">
        <f t="shared" si="34"/>
        <v>#DIV/0!</v>
      </c>
      <c r="U40" s="91"/>
      <c r="V40" s="91"/>
      <c r="W40" s="91" t="e">
        <f t="shared" si="35"/>
        <v>#DIV/0!</v>
      </c>
      <c r="X40" s="91"/>
      <c r="Y40" s="91"/>
      <c r="Z40" s="91" t="e">
        <f t="shared" si="36"/>
        <v>#DIV/0!</v>
      </c>
      <c r="AA40" s="91"/>
      <c r="AB40" s="91"/>
      <c r="AC40" s="91" t="e">
        <f t="shared" si="37"/>
        <v>#DIV/0!</v>
      </c>
      <c r="AD40" s="91"/>
      <c r="AE40" s="91"/>
      <c r="AF40" s="91" t="e">
        <f t="shared" si="38"/>
        <v>#DIV/0!</v>
      </c>
      <c r="AG40" s="91">
        <v>1</v>
      </c>
      <c r="AH40" s="91"/>
      <c r="AI40" s="91">
        <f t="shared" si="39"/>
        <v>0</v>
      </c>
      <c r="AJ40" s="91"/>
      <c r="AK40" s="91"/>
      <c r="AL40" s="91" t="e">
        <f t="shared" si="40"/>
        <v>#DIV/0!</v>
      </c>
      <c r="AM40" s="91"/>
      <c r="AN40" s="91"/>
      <c r="AO40" s="91" t="e">
        <f t="shared" si="41"/>
        <v>#DIV/0!</v>
      </c>
      <c r="AP40" s="92"/>
      <c r="AQ40" s="92"/>
      <c r="AR40" s="92" t="e">
        <f t="shared" si="42"/>
        <v>#DIV/0!</v>
      </c>
      <c r="AS40" s="92"/>
      <c r="AT40" s="92"/>
      <c r="AU40" s="92" t="e">
        <f t="shared" si="43"/>
        <v>#DIV/0!</v>
      </c>
      <c r="AV40" s="92"/>
      <c r="AW40" s="92"/>
      <c r="AX40" s="92" t="e">
        <f t="shared" si="44"/>
        <v>#DIV/0!</v>
      </c>
      <c r="AY40" s="92">
        <v>1</v>
      </c>
      <c r="AZ40" s="92"/>
      <c r="BA40" s="92">
        <f t="shared" si="45"/>
        <v>0</v>
      </c>
      <c r="BB40" s="92"/>
      <c r="BC40" s="92"/>
      <c r="BD40" s="92"/>
      <c r="BE40" s="92">
        <f t="shared" si="46"/>
        <v>2</v>
      </c>
      <c r="BF40" s="92">
        <f t="shared" si="46"/>
        <v>0</v>
      </c>
      <c r="BG40" s="93">
        <f t="shared" si="47"/>
        <v>0</v>
      </c>
      <c r="BH40" s="94">
        <f t="shared" si="48"/>
        <v>0</v>
      </c>
      <c r="BI40" s="95"/>
      <c r="BJ40" s="96"/>
      <c r="BK40" s="77" t="s">
        <v>443</v>
      </c>
      <c r="BL40" s="76">
        <f t="shared" si="33"/>
        <v>0</v>
      </c>
      <c r="BM40" s="176">
        <f t="shared" si="1"/>
        <v>0</v>
      </c>
    </row>
    <row r="41" spans="2:65" s="105" customFormat="1" ht="43.2" customHeight="1" thickBot="1">
      <c r="B41" s="97"/>
      <c r="C41" s="123"/>
      <c r="D41" s="124"/>
      <c r="E41" s="124"/>
      <c r="F41" s="124"/>
      <c r="G41" s="124"/>
      <c r="H41" s="124"/>
      <c r="I41" s="124"/>
      <c r="J41" s="124"/>
      <c r="K41" s="124"/>
      <c r="L41" s="124"/>
      <c r="M41" s="124"/>
      <c r="N41" s="124"/>
      <c r="O41" s="124"/>
      <c r="P41" s="124"/>
      <c r="Q41" s="99"/>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125"/>
      <c r="BC41" s="125"/>
      <c r="BD41" s="125"/>
      <c r="BE41" s="237"/>
      <c r="BF41" s="237"/>
      <c r="BG41" s="237"/>
      <c r="BH41" s="100"/>
      <c r="BI41" s="126"/>
      <c r="BJ41" s="126"/>
      <c r="BK41" s="132" t="s">
        <v>508</v>
      </c>
      <c r="BL41" s="133"/>
      <c r="BM41" s="104">
        <f>SUM(BM24:BM40)</f>
        <v>7.4919333333333338E-2</v>
      </c>
    </row>
    <row r="42" spans="2:65" s="136" customFormat="1" ht="53.25" customHeight="1">
      <c r="B42" s="235" t="s">
        <v>226</v>
      </c>
      <c r="C42" s="134" t="s">
        <v>0</v>
      </c>
      <c r="D42" s="135" t="s">
        <v>56</v>
      </c>
      <c r="E42" s="223" t="s">
        <v>195</v>
      </c>
      <c r="F42" s="220"/>
      <c r="G42" s="220" t="s">
        <v>1</v>
      </c>
      <c r="H42" s="220"/>
      <c r="I42" s="220" t="s">
        <v>87</v>
      </c>
      <c r="J42" s="220"/>
      <c r="K42" s="220" t="s">
        <v>5</v>
      </c>
      <c r="L42" s="220"/>
      <c r="M42" s="220" t="s">
        <v>3</v>
      </c>
      <c r="N42" s="220"/>
      <c r="O42" s="60" t="s">
        <v>4</v>
      </c>
      <c r="P42" s="60" t="s">
        <v>13</v>
      </c>
      <c r="Q42" s="182">
        <f>SUM(Q43:Q61)</f>
        <v>0.19950000000000004</v>
      </c>
      <c r="R42" s="183" t="s">
        <v>403</v>
      </c>
      <c r="S42" s="183" t="s">
        <v>404</v>
      </c>
      <c r="T42" s="184" t="s">
        <v>405</v>
      </c>
      <c r="U42" s="183" t="s">
        <v>403</v>
      </c>
      <c r="V42" s="183" t="s">
        <v>404</v>
      </c>
      <c r="W42" s="184" t="s">
        <v>405</v>
      </c>
      <c r="X42" s="183" t="s">
        <v>403</v>
      </c>
      <c r="Y42" s="183" t="s">
        <v>404</v>
      </c>
      <c r="Z42" s="184" t="s">
        <v>405</v>
      </c>
      <c r="AA42" s="183" t="s">
        <v>403</v>
      </c>
      <c r="AB42" s="183" t="s">
        <v>404</v>
      </c>
      <c r="AC42" s="184" t="s">
        <v>405</v>
      </c>
      <c r="AD42" s="183" t="s">
        <v>403</v>
      </c>
      <c r="AE42" s="183" t="s">
        <v>404</v>
      </c>
      <c r="AF42" s="184" t="s">
        <v>405</v>
      </c>
      <c r="AG42" s="183" t="s">
        <v>403</v>
      </c>
      <c r="AH42" s="183" t="s">
        <v>404</v>
      </c>
      <c r="AI42" s="184" t="s">
        <v>405</v>
      </c>
      <c r="AJ42" s="183" t="s">
        <v>403</v>
      </c>
      <c r="AK42" s="183" t="s">
        <v>404</v>
      </c>
      <c r="AL42" s="184" t="s">
        <v>405</v>
      </c>
      <c r="AM42" s="183" t="s">
        <v>403</v>
      </c>
      <c r="AN42" s="183" t="s">
        <v>404</v>
      </c>
      <c r="AO42" s="184" t="s">
        <v>405</v>
      </c>
      <c r="AP42" s="183" t="s">
        <v>403</v>
      </c>
      <c r="AQ42" s="183" t="s">
        <v>404</v>
      </c>
      <c r="AR42" s="184" t="s">
        <v>405</v>
      </c>
      <c r="AS42" s="183" t="s">
        <v>403</v>
      </c>
      <c r="AT42" s="183" t="s">
        <v>404</v>
      </c>
      <c r="AU42" s="184" t="s">
        <v>405</v>
      </c>
      <c r="AV42" s="183" t="s">
        <v>403</v>
      </c>
      <c r="AW42" s="183" t="s">
        <v>404</v>
      </c>
      <c r="AX42" s="184" t="s">
        <v>405</v>
      </c>
      <c r="AY42" s="183" t="s">
        <v>403</v>
      </c>
      <c r="AZ42" s="183" t="s">
        <v>404</v>
      </c>
      <c r="BA42" s="184" t="s">
        <v>405</v>
      </c>
      <c r="BB42" s="184"/>
      <c r="BC42" s="184"/>
      <c r="BD42" s="184"/>
      <c r="BE42" s="183" t="s">
        <v>403</v>
      </c>
      <c r="BF42" s="183" t="s">
        <v>404</v>
      </c>
      <c r="BG42" s="184" t="s">
        <v>405</v>
      </c>
      <c r="BH42" s="185">
        <f>SUM(BH43:BH61)</f>
        <v>3.3250000000000002E-2</v>
      </c>
      <c r="BI42" s="60" t="s">
        <v>441</v>
      </c>
      <c r="BJ42" s="61" t="s">
        <v>442</v>
      </c>
      <c r="BK42" s="110" t="s">
        <v>436</v>
      </c>
      <c r="BL42" s="63" t="s">
        <v>505</v>
      </c>
      <c r="BM42" s="178" t="s">
        <v>512</v>
      </c>
    </row>
    <row r="43" spans="2:65" ht="135" customHeight="1">
      <c r="B43" s="235"/>
      <c r="C43" s="230" t="s">
        <v>548</v>
      </c>
      <c r="D43" s="137" t="s">
        <v>43</v>
      </c>
      <c r="E43" s="222" t="s">
        <v>85</v>
      </c>
      <c r="F43" s="214"/>
      <c r="G43" s="214" t="s">
        <v>252</v>
      </c>
      <c r="H43" s="214"/>
      <c r="I43" s="214" t="s">
        <v>89</v>
      </c>
      <c r="J43" s="214"/>
      <c r="K43" s="214" t="s">
        <v>15</v>
      </c>
      <c r="L43" s="214"/>
      <c r="M43" s="214" t="s">
        <v>19</v>
      </c>
      <c r="N43" s="214"/>
      <c r="O43" s="127" t="s">
        <v>114</v>
      </c>
      <c r="P43" s="128" t="s">
        <v>84</v>
      </c>
      <c r="Q43" s="138">
        <v>1.0500000000000001E-2</v>
      </c>
      <c r="R43" s="69"/>
      <c r="S43" s="69"/>
      <c r="T43" s="69" t="e">
        <f>+S43/R43</f>
        <v>#DIV/0!</v>
      </c>
      <c r="U43" s="69"/>
      <c r="V43" s="69"/>
      <c r="W43" s="69" t="e">
        <f>+V43/U43</f>
        <v>#DIV/0!</v>
      </c>
      <c r="X43" s="69">
        <v>1</v>
      </c>
      <c r="Y43" s="69">
        <v>1</v>
      </c>
      <c r="Z43" s="69">
        <f>+Y43/X43</f>
        <v>1</v>
      </c>
      <c r="AA43" s="69"/>
      <c r="AB43" s="69"/>
      <c r="AC43" s="69" t="e">
        <f>+AB43/AA43</f>
        <v>#DIV/0!</v>
      </c>
      <c r="AD43" s="69"/>
      <c r="AE43" s="69"/>
      <c r="AF43" s="69" t="e">
        <f>+AE43/AD43</f>
        <v>#DIV/0!</v>
      </c>
      <c r="AG43" s="69">
        <v>1</v>
      </c>
      <c r="AH43" s="69"/>
      <c r="AI43" s="69">
        <f>+AH43/AG43</f>
        <v>0</v>
      </c>
      <c r="AJ43" s="69"/>
      <c r="AK43" s="69"/>
      <c r="AL43" s="69" t="e">
        <f>+AK43/AJ43</f>
        <v>#DIV/0!</v>
      </c>
      <c r="AM43" s="69"/>
      <c r="AN43" s="69"/>
      <c r="AO43" s="69" t="e">
        <f>+AN43/AM43</f>
        <v>#DIV/0!</v>
      </c>
      <c r="AP43" s="70">
        <v>1</v>
      </c>
      <c r="AQ43" s="70"/>
      <c r="AR43" s="70">
        <f>+AQ43/AP43</f>
        <v>0</v>
      </c>
      <c r="AS43" s="70"/>
      <c r="AT43" s="70"/>
      <c r="AU43" s="70" t="e">
        <f>+AT43/AS43</f>
        <v>#DIV/0!</v>
      </c>
      <c r="AV43" s="70"/>
      <c r="AW43" s="70"/>
      <c r="AX43" s="70" t="e">
        <f>+AW43/AV43</f>
        <v>#DIV/0!</v>
      </c>
      <c r="AY43" s="139">
        <v>1</v>
      </c>
      <c r="AZ43" s="70"/>
      <c r="BA43" s="70">
        <f>+AZ43/AY44</f>
        <v>0</v>
      </c>
      <c r="BB43" s="70"/>
      <c r="BC43" s="70"/>
      <c r="BD43" s="70"/>
      <c r="BE43" s="70">
        <f>+R43+U43+X43+AA43+AD43+AG43+AJ43+AM43+AP43+AS43+AV43+AY44</f>
        <v>4</v>
      </c>
      <c r="BF43" s="70">
        <f>+S43+V43+Y43+AB43+AE43+AH43+AK43+AN43+AQ43+AT43+AW43+AZ43</f>
        <v>1</v>
      </c>
      <c r="BG43" s="71">
        <f>IF(BF43,BF43/BE43,0)</f>
        <v>0.25</v>
      </c>
      <c r="BH43" s="72">
        <f>+BG43*Q43</f>
        <v>2.6250000000000002E-3</v>
      </c>
      <c r="BI43" s="73"/>
      <c r="BJ43" s="74" t="s">
        <v>549</v>
      </c>
      <c r="BK43" s="83" t="s">
        <v>484</v>
      </c>
      <c r="BL43" s="76">
        <f t="shared" ref="BL43:BL61" si="49">BG43</f>
        <v>0.25</v>
      </c>
      <c r="BM43" s="179">
        <f>BH43</f>
        <v>2.6250000000000002E-3</v>
      </c>
    </row>
    <row r="44" spans="2:65" s="64" customFormat="1" ht="252" customHeight="1">
      <c r="B44" s="235"/>
      <c r="C44" s="230"/>
      <c r="D44" s="137" t="s">
        <v>60</v>
      </c>
      <c r="E44" s="222" t="s">
        <v>249</v>
      </c>
      <c r="F44" s="214"/>
      <c r="G44" s="214" t="s">
        <v>88</v>
      </c>
      <c r="H44" s="214"/>
      <c r="I44" s="214" t="s">
        <v>196</v>
      </c>
      <c r="J44" s="214"/>
      <c r="K44" s="214" t="s">
        <v>19</v>
      </c>
      <c r="L44" s="214"/>
      <c r="M44" s="214" t="s">
        <v>312</v>
      </c>
      <c r="N44" s="214"/>
      <c r="O44" s="127" t="s">
        <v>36</v>
      </c>
      <c r="P44" s="128" t="s">
        <v>317</v>
      </c>
      <c r="Q44" s="138">
        <v>1.0500000000000001E-2</v>
      </c>
      <c r="R44" s="69"/>
      <c r="S44" s="69"/>
      <c r="T44" s="69" t="e">
        <f t="shared" ref="T44:T61" si="50">+S44/R44</f>
        <v>#DIV/0!</v>
      </c>
      <c r="U44" s="69"/>
      <c r="V44" s="69"/>
      <c r="W44" s="69" t="e">
        <f t="shared" ref="W44:W61" si="51">+V44/U44</f>
        <v>#DIV/0!</v>
      </c>
      <c r="X44" s="69"/>
      <c r="Y44" s="69"/>
      <c r="Z44" s="69" t="e">
        <f t="shared" ref="Z44:Z61" si="52">+Y44/X44</f>
        <v>#DIV/0!</v>
      </c>
      <c r="AA44" s="69">
        <v>1</v>
      </c>
      <c r="AB44" s="69">
        <v>2</v>
      </c>
      <c r="AC44" s="69">
        <f t="shared" ref="AC44:AC61" si="53">+AB44/AA44</f>
        <v>2</v>
      </c>
      <c r="AD44" s="69"/>
      <c r="AE44" s="69"/>
      <c r="AF44" s="69" t="e">
        <f t="shared" ref="AF44:AF61" si="54">+AE44/AD44</f>
        <v>#DIV/0!</v>
      </c>
      <c r="AG44" s="69"/>
      <c r="AH44" s="69"/>
      <c r="AI44" s="69" t="e">
        <f t="shared" ref="AI44:AI61" si="55">+AH44/AG44</f>
        <v>#DIV/0!</v>
      </c>
      <c r="AJ44" s="69"/>
      <c r="AK44" s="69"/>
      <c r="AL44" s="69" t="e">
        <f t="shared" ref="AL44:AL61" si="56">+AK44/AJ44</f>
        <v>#DIV/0!</v>
      </c>
      <c r="AM44" s="69">
        <v>1</v>
      </c>
      <c r="AN44" s="69"/>
      <c r="AO44" s="69">
        <f t="shared" ref="AO44:AO61" si="57">+AN44/AM44</f>
        <v>0</v>
      </c>
      <c r="AP44" s="70"/>
      <c r="AQ44" s="70"/>
      <c r="AR44" s="70" t="e">
        <f t="shared" ref="AR44:AR61" si="58">+AQ44/AP44</f>
        <v>#DIV/0!</v>
      </c>
      <c r="AS44" s="70"/>
      <c r="AT44" s="70"/>
      <c r="AU44" s="70" t="e">
        <f t="shared" ref="AU44:AU61" si="59">+AT44/AS44</f>
        <v>#DIV/0!</v>
      </c>
      <c r="AV44" s="70"/>
      <c r="AW44" s="70"/>
      <c r="AX44" s="70" t="e">
        <f t="shared" ref="AX44:AX61" si="60">+AW44/AV44</f>
        <v>#DIV/0!</v>
      </c>
      <c r="AY44" s="70">
        <v>1</v>
      </c>
      <c r="AZ44" s="70"/>
      <c r="BA44" s="70">
        <f>+AZ44/AY45</f>
        <v>0</v>
      </c>
      <c r="BB44" s="70"/>
      <c r="BC44" s="70"/>
      <c r="BD44" s="70"/>
      <c r="BE44" s="70">
        <f>+R44+U44+X44+AA44+AD44+AG44+AJ44+AM44+AP44+AS44+AV44+AY45</f>
        <v>3</v>
      </c>
      <c r="BF44" s="70">
        <f>+S44+V44+Y44+AB44+AE44+AH44+AK44+AN44+AQ44+AT44+AW44+AZ44</f>
        <v>2</v>
      </c>
      <c r="BG44" s="71">
        <f>IF(BF44,BF44/BE44,0)</f>
        <v>0.66666666666666663</v>
      </c>
      <c r="BH44" s="72">
        <f t="shared" ref="BH44:BH61" si="61">+BG44*Q44</f>
        <v>7.0000000000000001E-3</v>
      </c>
      <c r="BI44" s="73"/>
      <c r="BJ44" s="74" t="s">
        <v>550</v>
      </c>
      <c r="BK44" s="83" t="s">
        <v>592</v>
      </c>
      <c r="BL44" s="140">
        <f t="shared" si="49"/>
        <v>0.66666666666666663</v>
      </c>
      <c r="BM44" s="179">
        <f>BH44</f>
        <v>7.0000000000000001E-3</v>
      </c>
    </row>
    <row r="45" spans="2:65" s="64" customFormat="1" ht="187.2">
      <c r="B45" s="235"/>
      <c r="C45" s="244" t="s">
        <v>551</v>
      </c>
      <c r="D45" s="137" t="s">
        <v>44</v>
      </c>
      <c r="E45" s="222" t="s">
        <v>272</v>
      </c>
      <c r="F45" s="214"/>
      <c r="G45" s="214" t="s">
        <v>90</v>
      </c>
      <c r="H45" s="214"/>
      <c r="I45" s="214" t="s">
        <v>197</v>
      </c>
      <c r="J45" s="214"/>
      <c r="K45" s="214" t="s">
        <v>91</v>
      </c>
      <c r="L45" s="214"/>
      <c r="M45" s="214" t="s">
        <v>313</v>
      </c>
      <c r="N45" s="214"/>
      <c r="O45" s="127" t="s">
        <v>36</v>
      </c>
      <c r="P45" s="128" t="s">
        <v>318</v>
      </c>
      <c r="Q45" s="138">
        <v>1.0500000000000001E-2</v>
      </c>
      <c r="R45" s="69"/>
      <c r="S45" s="69"/>
      <c r="T45" s="69" t="e">
        <f t="shared" si="50"/>
        <v>#DIV/0!</v>
      </c>
      <c r="U45" s="69"/>
      <c r="V45" s="69"/>
      <c r="W45" s="69" t="e">
        <f t="shared" si="51"/>
        <v>#DIV/0!</v>
      </c>
      <c r="X45" s="69"/>
      <c r="Y45" s="69"/>
      <c r="Z45" s="69" t="e">
        <f t="shared" si="52"/>
        <v>#DIV/0!</v>
      </c>
      <c r="AA45" s="69">
        <v>1</v>
      </c>
      <c r="AB45" s="69">
        <v>0</v>
      </c>
      <c r="AC45" s="69">
        <f t="shared" si="53"/>
        <v>0</v>
      </c>
      <c r="AD45" s="69"/>
      <c r="AE45" s="69"/>
      <c r="AF45" s="69" t="e">
        <f t="shared" si="54"/>
        <v>#DIV/0!</v>
      </c>
      <c r="AG45" s="69"/>
      <c r="AH45" s="69"/>
      <c r="AI45" s="69" t="e">
        <f t="shared" si="55"/>
        <v>#DIV/0!</v>
      </c>
      <c r="AJ45" s="69"/>
      <c r="AK45" s="69"/>
      <c r="AL45" s="69" t="e">
        <f t="shared" si="56"/>
        <v>#DIV/0!</v>
      </c>
      <c r="AM45" s="69">
        <v>1</v>
      </c>
      <c r="AN45" s="69"/>
      <c r="AO45" s="69">
        <f t="shared" si="57"/>
        <v>0</v>
      </c>
      <c r="AP45" s="70"/>
      <c r="AQ45" s="70"/>
      <c r="AR45" s="70" t="e">
        <f t="shared" si="58"/>
        <v>#DIV/0!</v>
      </c>
      <c r="AS45" s="70"/>
      <c r="AT45" s="70"/>
      <c r="AU45" s="70" t="e">
        <f t="shared" si="59"/>
        <v>#DIV/0!</v>
      </c>
      <c r="AV45" s="70"/>
      <c r="AW45" s="70"/>
      <c r="AX45" s="70" t="e">
        <f t="shared" si="60"/>
        <v>#DIV/0!</v>
      </c>
      <c r="AY45" s="70">
        <v>1</v>
      </c>
      <c r="AZ45" s="70"/>
      <c r="BA45" s="70">
        <f t="shared" ref="BA45:BA61" si="62">+AZ45/AY45</f>
        <v>0</v>
      </c>
      <c r="BB45" s="70"/>
      <c r="BC45" s="70"/>
      <c r="BD45" s="70"/>
      <c r="BE45" s="70">
        <f t="shared" ref="BE45:BF61" si="63">+R45+U45+X45+AA45+AD45+AG45+AJ45+AM45+AP45+AS45+AV45+AY45</f>
        <v>3</v>
      </c>
      <c r="BF45" s="70">
        <f t="shared" si="63"/>
        <v>0</v>
      </c>
      <c r="BG45" s="71">
        <f t="shared" ref="BG45:BG61" si="64">IF(BF45,BF45/BE45,0)</f>
        <v>0</v>
      </c>
      <c r="BH45" s="72">
        <f t="shared" si="61"/>
        <v>0</v>
      </c>
      <c r="BI45" s="73"/>
      <c r="BJ45" s="74" t="s">
        <v>552</v>
      </c>
      <c r="BK45" s="75" t="s">
        <v>602</v>
      </c>
      <c r="BL45" s="76">
        <v>0</v>
      </c>
      <c r="BM45" s="176">
        <v>0</v>
      </c>
    </row>
    <row r="46" spans="2:65" s="64" customFormat="1" ht="409.6">
      <c r="B46" s="235"/>
      <c r="C46" s="245"/>
      <c r="D46" s="137" t="s">
        <v>46</v>
      </c>
      <c r="E46" s="222" t="s">
        <v>7</v>
      </c>
      <c r="F46" s="214"/>
      <c r="G46" s="214" t="s">
        <v>253</v>
      </c>
      <c r="H46" s="214"/>
      <c r="I46" s="214" t="s">
        <v>198</v>
      </c>
      <c r="J46" s="214"/>
      <c r="K46" s="214" t="s">
        <v>19</v>
      </c>
      <c r="L46" s="214"/>
      <c r="M46" s="214"/>
      <c r="N46" s="214"/>
      <c r="O46" s="127" t="s">
        <v>36</v>
      </c>
      <c r="P46" s="128" t="s">
        <v>319</v>
      </c>
      <c r="Q46" s="138">
        <v>1.0500000000000001E-2</v>
      </c>
      <c r="R46" s="69"/>
      <c r="S46" s="69"/>
      <c r="T46" s="69" t="e">
        <f t="shared" si="50"/>
        <v>#DIV/0!</v>
      </c>
      <c r="U46" s="69"/>
      <c r="V46" s="69"/>
      <c r="W46" s="69" t="e">
        <f t="shared" si="51"/>
        <v>#DIV/0!</v>
      </c>
      <c r="X46" s="69"/>
      <c r="Y46" s="69"/>
      <c r="Z46" s="69" t="e">
        <f t="shared" si="52"/>
        <v>#DIV/0!</v>
      </c>
      <c r="AA46" s="69">
        <v>1</v>
      </c>
      <c r="AB46" s="69">
        <v>1</v>
      </c>
      <c r="AC46" s="69">
        <f t="shared" si="53"/>
        <v>1</v>
      </c>
      <c r="AD46" s="69"/>
      <c r="AE46" s="69"/>
      <c r="AF46" s="69" t="e">
        <f t="shared" si="54"/>
        <v>#DIV/0!</v>
      </c>
      <c r="AG46" s="69"/>
      <c r="AH46" s="69"/>
      <c r="AI46" s="69" t="e">
        <f t="shared" si="55"/>
        <v>#DIV/0!</v>
      </c>
      <c r="AJ46" s="69"/>
      <c r="AK46" s="69"/>
      <c r="AL46" s="69" t="e">
        <f t="shared" si="56"/>
        <v>#DIV/0!</v>
      </c>
      <c r="AM46" s="69">
        <v>1</v>
      </c>
      <c r="AN46" s="69"/>
      <c r="AO46" s="69">
        <f t="shared" si="57"/>
        <v>0</v>
      </c>
      <c r="AP46" s="70"/>
      <c r="AQ46" s="70"/>
      <c r="AR46" s="70" t="e">
        <f t="shared" si="58"/>
        <v>#DIV/0!</v>
      </c>
      <c r="AS46" s="70"/>
      <c r="AT46" s="70"/>
      <c r="AU46" s="70" t="e">
        <f t="shared" si="59"/>
        <v>#DIV/0!</v>
      </c>
      <c r="AV46" s="70"/>
      <c r="AW46" s="70"/>
      <c r="AX46" s="70" t="e">
        <f t="shared" si="60"/>
        <v>#DIV/0!</v>
      </c>
      <c r="AY46" s="70">
        <v>1</v>
      </c>
      <c r="AZ46" s="70"/>
      <c r="BA46" s="70">
        <f t="shared" si="62"/>
        <v>0</v>
      </c>
      <c r="BB46" s="70"/>
      <c r="BC46" s="70"/>
      <c r="BD46" s="70"/>
      <c r="BE46" s="70">
        <f t="shared" si="63"/>
        <v>3</v>
      </c>
      <c r="BF46" s="70">
        <f t="shared" si="63"/>
        <v>1</v>
      </c>
      <c r="BG46" s="71">
        <f t="shared" si="64"/>
        <v>0.33333333333333331</v>
      </c>
      <c r="BH46" s="72">
        <f t="shared" si="61"/>
        <v>3.5000000000000001E-3</v>
      </c>
      <c r="BI46" s="73"/>
      <c r="BJ46" s="74" t="s">
        <v>553</v>
      </c>
      <c r="BK46" s="83" t="s">
        <v>485</v>
      </c>
      <c r="BL46" s="76">
        <f t="shared" si="49"/>
        <v>0.33333333333333331</v>
      </c>
      <c r="BM46" s="179">
        <f>BH46</f>
        <v>3.5000000000000001E-3</v>
      </c>
    </row>
    <row r="47" spans="2:65" s="64" customFormat="1" ht="28.8">
      <c r="B47" s="235"/>
      <c r="C47" s="245"/>
      <c r="D47" s="137" t="s">
        <v>63</v>
      </c>
      <c r="E47" s="222" t="s">
        <v>192</v>
      </c>
      <c r="F47" s="214"/>
      <c r="G47" s="214" t="s">
        <v>161</v>
      </c>
      <c r="H47" s="214"/>
      <c r="I47" s="214" t="s">
        <v>380</v>
      </c>
      <c r="J47" s="214"/>
      <c r="K47" s="214" t="s">
        <v>19</v>
      </c>
      <c r="L47" s="214"/>
      <c r="M47" s="214"/>
      <c r="N47" s="214"/>
      <c r="O47" s="127" t="s">
        <v>41</v>
      </c>
      <c r="P47" s="128">
        <v>44542</v>
      </c>
      <c r="Q47" s="138">
        <v>1.0500000000000001E-2</v>
      </c>
      <c r="R47" s="69"/>
      <c r="S47" s="69"/>
      <c r="T47" s="69" t="e">
        <f t="shared" si="50"/>
        <v>#DIV/0!</v>
      </c>
      <c r="U47" s="69"/>
      <c r="V47" s="69"/>
      <c r="W47" s="69" t="e">
        <f t="shared" si="51"/>
        <v>#DIV/0!</v>
      </c>
      <c r="X47" s="69"/>
      <c r="Y47" s="69"/>
      <c r="Z47" s="69" t="e">
        <f t="shared" si="52"/>
        <v>#DIV/0!</v>
      </c>
      <c r="AA47" s="69"/>
      <c r="AB47" s="69"/>
      <c r="AC47" s="69" t="e">
        <f t="shared" si="53"/>
        <v>#DIV/0!</v>
      </c>
      <c r="AD47" s="69"/>
      <c r="AE47" s="69"/>
      <c r="AF47" s="69" t="e">
        <f t="shared" si="54"/>
        <v>#DIV/0!</v>
      </c>
      <c r="AG47" s="69"/>
      <c r="AH47" s="69"/>
      <c r="AI47" s="69" t="e">
        <f t="shared" si="55"/>
        <v>#DIV/0!</v>
      </c>
      <c r="AJ47" s="69"/>
      <c r="AK47" s="69"/>
      <c r="AL47" s="69" t="e">
        <f t="shared" si="56"/>
        <v>#DIV/0!</v>
      </c>
      <c r="AM47" s="69">
        <v>1</v>
      </c>
      <c r="AN47" s="69"/>
      <c r="AO47" s="69">
        <f t="shared" si="57"/>
        <v>0</v>
      </c>
      <c r="AP47" s="70"/>
      <c r="AQ47" s="70"/>
      <c r="AR47" s="70" t="e">
        <f t="shared" si="58"/>
        <v>#DIV/0!</v>
      </c>
      <c r="AS47" s="70"/>
      <c r="AT47" s="70"/>
      <c r="AU47" s="70" t="e">
        <f t="shared" si="59"/>
        <v>#DIV/0!</v>
      </c>
      <c r="AV47" s="70"/>
      <c r="AW47" s="70"/>
      <c r="AX47" s="70" t="e">
        <f t="shared" si="60"/>
        <v>#DIV/0!</v>
      </c>
      <c r="AY47" s="70">
        <v>1</v>
      </c>
      <c r="AZ47" s="70"/>
      <c r="BA47" s="70">
        <f t="shared" si="62"/>
        <v>0</v>
      </c>
      <c r="BB47" s="70"/>
      <c r="BC47" s="70"/>
      <c r="BD47" s="70"/>
      <c r="BE47" s="70">
        <f t="shared" si="63"/>
        <v>2</v>
      </c>
      <c r="BF47" s="70">
        <f t="shared" si="63"/>
        <v>0</v>
      </c>
      <c r="BG47" s="71">
        <f t="shared" si="64"/>
        <v>0</v>
      </c>
      <c r="BH47" s="72">
        <f t="shared" si="61"/>
        <v>0</v>
      </c>
      <c r="BI47" s="73"/>
      <c r="BJ47" s="74"/>
      <c r="BK47" s="77" t="s">
        <v>486</v>
      </c>
      <c r="BL47" s="76">
        <f t="shared" si="49"/>
        <v>0</v>
      </c>
      <c r="BM47" s="179">
        <f t="shared" ref="BM47:BM61" si="65">BH47</f>
        <v>0</v>
      </c>
    </row>
    <row r="48" spans="2:65" s="64" customFormat="1" ht="216">
      <c r="B48" s="235"/>
      <c r="C48" s="245"/>
      <c r="D48" s="137" t="s">
        <v>74</v>
      </c>
      <c r="E48" s="222" t="s">
        <v>273</v>
      </c>
      <c r="F48" s="214"/>
      <c r="G48" s="214" t="s">
        <v>254</v>
      </c>
      <c r="H48" s="214"/>
      <c r="I48" s="214" t="s">
        <v>199</v>
      </c>
      <c r="J48" s="214"/>
      <c r="K48" s="214" t="s">
        <v>19</v>
      </c>
      <c r="L48" s="214"/>
      <c r="M48" s="214" t="s">
        <v>12</v>
      </c>
      <c r="N48" s="214"/>
      <c r="O48" s="127" t="s">
        <v>36</v>
      </c>
      <c r="P48" s="128" t="s">
        <v>110</v>
      </c>
      <c r="Q48" s="138">
        <v>1.0500000000000001E-2</v>
      </c>
      <c r="R48" s="69"/>
      <c r="S48" s="69"/>
      <c r="T48" s="69" t="e">
        <f t="shared" si="50"/>
        <v>#DIV/0!</v>
      </c>
      <c r="U48" s="69"/>
      <c r="V48" s="69"/>
      <c r="W48" s="69" t="e">
        <f t="shared" si="51"/>
        <v>#DIV/0!</v>
      </c>
      <c r="X48" s="69">
        <v>1</v>
      </c>
      <c r="Y48" s="69">
        <v>1</v>
      </c>
      <c r="Z48" s="69">
        <f t="shared" si="52"/>
        <v>1</v>
      </c>
      <c r="AA48" s="69"/>
      <c r="AB48" s="69"/>
      <c r="AC48" s="69" t="e">
        <f t="shared" si="53"/>
        <v>#DIV/0!</v>
      </c>
      <c r="AD48" s="69"/>
      <c r="AE48" s="69"/>
      <c r="AF48" s="69" t="e">
        <f t="shared" si="54"/>
        <v>#DIV/0!</v>
      </c>
      <c r="AG48" s="69">
        <v>1</v>
      </c>
      <c r="AH48" s="69"/>
      <c r="AI48" s="69">
        <f t="shared" si="55"/>
        <v>0</v>
      </c>
      <c r="AJ48" s="69"/>
      <c r="AK48" s="69"/>
      <c r="AL48" s="69" t="e">
        <f t="shared" si="56"/>
        <v>#DIV/0!</v>
      </c>
      <c r="AM48" s="69"/>
      <c r="AN48" s="69"/>
      <c r="AO48" s="69" t="e">
        <f t="shared" si="57"/>
        <v>#DIV/0!</v>
      </c>
      <c r="AP48" s="70">
        <v>1</v>
      </c>
      <c r="AQ48" s="70"/>
      <c r="AR48" s="70">
        <f t="shared" si="58"/>
        <v>0</v>
      </c>
      <c r="AS48" s="70"/>
      <c r="AT48" s="70"/>
      <c r="AU48" s="70" t="e">
        <f t="shared" si="59"/>
        <v>#DIV/0!</v>
      </c>
      <c r="AV48" s="70"/>
      <c r="AW48" s="70"/>
      <c r="AX48" s="70" t="e">
        <f t="shared" si="60"/>
        <v>#DIV/0!</v>
      </c>
      <c r="AY48" s="70">
        <v>1</v>
      </c>
      <c r="AZ48" s="70"/>
      <c r="BA48" s="70">
        <f t="shared" si="62"/>
        <v>0</v>
      </c>
      <c r="BB48" s="70"/>
      <c r="BC48" s="70"/>
      <c r="BD48" s="70"/>
      <c r="BE48" s="70">
        <f t="shared" si="63"/>
        <v>4</v>
      </c>
      <c r="BF48" s="70">
        <f t="shared" si="63"/>
        <v>1</v>
      </c>
      <c r="BG48" s="71">
        <f t="shared" si="64"/>
        <v>0.25</v>
      </c>
      <c r="BH48" s="72">
        <f t="shared" si="61"/>
        <v>2.6250000000000002E-3</v>
      </c>
      <c r="BI48" s="73"/>
      <c r="BJ48" s="74" t="s">
        <v>554</v>
      </c>
      <c r="BK48" s="83" t="s">
        <v>487</v>
      </c>
      <c r="BL48" s="76">
        <f t="shared" si="49"/>
        <v>0.25</v>
      </c>
      <c r="BM48" s="179">
        <f t="shared" si="65"/>
        <v>2.6250000000000002E-3</v>
      </c>
    </row>
    <row r="49" spans="2:65" s="64" customFormat="1" ht="108.75" customHeight="1">
      <c r="B49" s="235"/>
      <c r="C49" s="245"/>
      <c r="D49" s="137" t="s">
        <v>421</v>
      </c>
      <c r="E49" s="222" t="s">
        <v>423</v>
      </c>
      <c r="F49" s="214"/>
      <c r="G49" s="214" t="s">
        <v>424</v>
      </c>
      <c r="H49" s="214"/>
      <c r="I49" s="214" t="s">
        <v>425</v>
      </c>
      <c r="J49" s="214"/>
      <c r="K49" s="214" t="s">
        <v>426</v>
      </c>
      <c r="L49" s="214"/>
      <c r="M49" s="214" t="s">
        <v>19</v>
      </c>
      <c r="N49" s="214"/>
      <c r="O49" s="127" t="s">
        <v>41</v>
      </c>
      <c r="P49" s="128">
        <v>44469</v>
      </c>
      <c r="Q49" s="138">
        <v>1.0500000000000001E-2</v>
      </c>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70">
        <v>1</v>
      </c>
      <c r="AQ49" s="70"/>
      <c r="AR49" s="70"/>
      <c r="AS49" s="70"/>
      <c r="AT49" s="70"/>
      <c r="AU49" s="70"/>
      <c r="AV49" s="70"/>
      <c r="AW49" s="70"/>
      <c r="AX49" s="70"/>
      <c r="AY49" s="70"/>
      <c r="AZ49" s="70"/>
      <c r="BA49" s="70"/>
      <c r="BB49" s="70"/>
      <c r="BC49" s="70"/>
      <c r="BD49" s="70"/>
      <c r="BE49" s="70"/>
      <c r="BF49" s="70"/>
      <c r="BG49" s="71"/>
      <c r="BH49" s="72"/>
      <c r="BI49" s="73"/>
      <c r="BJ49" s="74"/>
      <c r="BK49" s="77" t="s">
        <v>443</v>
      </c>
      <c r="BL49" s="76">
        <f t="shared" si="49"/>
        <v>0</v>
      </c>
      <c r="BM49" s="179">
        <f t="shared" si="65"/>
        <v>0</v>
      </c>
    </row>
    <row r="50" spans="2:65" s="64" customFormat="1" ht="111" customHeight="1">
      <c r="B50" s="235"/>
      <c r="C50" s="246"/>
      <c r="D50" s="137" t="s">
        <v>422</v>
      </c>
      <c r="E50" s="222" t="s">
        <v>427</v>
      </c>
      <c r="F50" s="214"/>
      <c r="G50" s="214" t="s">
        <v>428</v>
      </c>
      <c r="H50" s="214"/>
      <c r="I50" s="214" t="s">
        <v>429</v>
      </c>
      <c r="J50" s="214"/>
      <c r="K50" s="214" t="s">
        <v>426</v>
      </c>
      <c r="L50" s="214"/>
      <c r="M50" s="214" t="s">
        <v>19</v>
      </c>
      <c r="N50" s="214"/>
      <c r="O50" s="127" t="s">
        <v>41</v>
      </c>
      <c r="P50" s="128">
        <v>44469</v>
      </c>
      <c r="Q50" s="138">
        <v>1.0500000000000001E-2</v>
      </c>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70">
        <v>1</v>
      </c>
      <c r="AQ50" s="70"/>
      <c r="AR50" s="70"/>
      <c r="AS50" s="70"/>
      <c r="AT50" s="70"/>
      <c r="AU50" s="70"/>
      <c r="AV50" s="70"/>
      <c r="AW50" s="70"/>
      <c r="AX50" s="70"/>
      <c r="AY50" s="70"/>
      <c r="AZ50" s="70"/>
      <c r="BA50" s="70"/>
      <c r="BB50" s="70"/>
      <c r="BC50" s="70"/>
      <c r="BD50" s="70"/>
      <c r="BE50" s="70"/>
      <c r="BF50" s="70"/>
      <c r="BG50" s="71"/>
      <c r="BH50" s="72"/>
      <c r="BI50" s="73"/>
      <c r="BJ50" s="74"/>
      <c r="BK50" s="77" t="s">
        <v>443</v>
      </c>
      <c r="BL50" s="76">
        <f t="shared" si="49"/>
        <v>0</v>
      </c>
      <c r="BM50" s="179">
        <f t="shared" si="65"/>
        <v>0</v>
      </c>
    </row>
    <row r="51" spans="2:65" s="64" customFormat="1" ht="137.1" customHeight="1">
      <c r="B51" s="235"/>
      <c r="C51" s="231" t="s">
        <v>555</v>
      </c>
      <c r="D51" s="137" t="s">
        <v>48</v>
      </c>
      <c r="E51" s="222" t="s">
        <v>125</v>
      </c>
      <c r="F51" s="214"/>
      <c r="G51" s="214" t="s">
        <v>127</v>
      </c>
      <c r="H51" s="214"/>
      <c r="I51" s="214" t="s">
        <v>205</v>
      </c>
      <c r="J51" s="214"/>
      <c r="K51" s="214" t="s">
        <v>29</v>
      </c>
      <c r="L51" s="214"/>
      <c r="M51" s="214" t="s">
        <v>6</v>
      </c>
      <c r="N51" s="214"/>
      <c r="O51" s="127" t="s">
        <v>162</v>
      </c>
      <c r="P51" s="128" t="s">
        <v>126</v>
      </c>
      <c r="Q51" s="138">
        <v>1.0500000000000001E-2</v>
      </c>
      <c r="R51" s="69"/>
      <c r="S51" s="69">
        <v>1</v>
      </c>
      <c r="T51" s="69" t="e">
        <f t="shared" si="50"/>
        <v>#DIV/0!</v>
      </c>
      <c r="U51" s="69"/>
      <c r="V51" s="69"/>
      <c r="W51" s="69" t="e">
        <f t="shared" si="51"/>
        <v>#DIV/0!</v>
      </c>
      <c r="X51" s="69"/>
      <c r="Y51" s="69">
        <v>1</v>
      </c>
      <c r="Z51" s="69" t="e">
        <f t="shared" si="52"/>
        <v>#DIV/0!</v>
      </c>
      <c r="AA51" s="69"/>
      <c r="AB51" s="69"/>
      <c r="AC51" s="69" t="e">
        <f t="shared" si="53"/>
        <v>#DIV/0!</v>
      </c>
      <c r="AD51" s="69"/>
      <c r="AE51" s="69"/>
      <c r="AF51" s="69" t="e">
        <f t="shared" si="54"/>
        <v>#DIV/0!</v>
      </c>
      <c r="AG51" s="69">
        <v>2</v>
      </c>
      <c r="AH51" s="69"/>
      <c r="AI51" s="69">
        <f t="shared" si="55"/>
        <v>0</v>
      </c>
      <c r="AJ51" s="69"/>
      <c r="AK51" s="69"/>
      <c r="AL51" s="69" t="e">
        <f t="shared" si="56"/>
        <v>#DIV/0!</v>
      </c>
      <c r="AM51" s="69"/>
      <c r="AN51" s="69"/>
      <c r="AO51" s="69" t="e">
        <f t="shared" si="57"/>
        <v>#DIV/0!</v>
      </c>
      <c r="AP51" s="70"/>
      <c r="AQ51" s="70"/>
      <c r="AR51" s="70" t="e">
        <f t="shared" si="58"/>
        <v>#DIV/0!</v>
      </c>
      <c r="AS51" s="70"/>
      <c r="AT51" s="70"/>
      <c r="AU51" s="70" t="e">
        <f t="shared" si="59"/>
        <v>#DIV/0!</v>
      </c>
      <c r="AV51" s="70"/>
      <c r="AW51" s="70"/>
      <c r="AX51" s="70" t="e">
        <f t="shared" si="60"/>
        <v>#DIV/0!</v>
      </c>
      <c r="AY51" s="70">
        <v>2</v>
      </c>
      <c r="AZ51" s="70"/>
      <c r="BA51" s="70">
        <f t="shared" si="62"/>
        <v>0</v>
      </c>
      <c r="BB51" s="70"/>
      <c r="BC51" s="70"/>
      <c r="BD51" s="70"/>
      <c r="BE51" s="70">
        <f t="shared" si="63"/>
        <v>4</v>
      </c>
      <c r="BF51" s="70">
        <f>+S51+V51+Y51+AB51+AE51+AH51+AK51+AN51+AQ51+AT51+AW51+AZ51</f>
        <v>2</v>
      </c>
      <c r="BG51" s="71">
        <f>IF(BF51,BF51/BE51,0)</f>
        <v>0.5</v>
      </c>
      <c r="BH51" s="72">
        <f>+BG51*Q51</f>
        <v>5.2500000000000003E-3</v>
      </c>
      <c r="BI51" s="73" t="s">
        <v>556</v>
      </c>
      <c r="BJ51" s="74" t="s">
        <v>557</v>
      </c>
      <c r="BK51" s="83" t="s">
        <v>593</v>
      </c>
      <c r="BL51" s="76">
        <f t="shared" si="49"/>
        <v>0.5</v>
      </c>
      <c r="BM51" s="179">
        <f t="shared" si="65"/>
        <v>5.2500000000000003E-3</v>
      </c>
    </row>
    <row r="52" spans="2:65" s="64" customFormat="1" ht="69.75" customHeight="1">
      <c r="B52" s="235"/>
      <c r="C52" s="231"/>
      <c r="D52" s="137" t="s">
        <v>50</v>
      </c>
      <c r="E52" s="222" t="s">
        <v>274</v>
      </c>
      <c r="F52" s="214"/>
      <c r="G52" s="214" t="s">
        <v>300</v>
      </c>
      <c r="H52" s="214"/>
      <c r="I52" s="214" t="s">
        <v>298</v>
      </c>
      <c r="J52" s="214"/>
      <c r="K52" s="214" t="s">
        <v>6</v>
      </c>
      <c r="L52" s="214"/>
      <c r="M52" s="214"/>
      <c r="N52" s="214"/>
      <c r="O52" s="127" t="s">
        <v>299</v>
      </c>
      <c r="P52" s="128">
        <v>44530</v>
      </c>
      <c r="Q52" s="138">
        <v>1.0500000000000001E-2</v>
      </c>
      <c r="R52" s="69"/>
      <c r="S52" s="69"/>
      <c r="T52" s="69" t="e">
        <f t="shared" si="50"/>
        <v>#DIV/0!</v>
      </c>
      <c r="U52" s="69"/>
      <c r="V52" s="69"/>
      <c r="W52" s="69" t="e">
        <f t="shared" si="51"/>
        <v>#DIV/0!</v>
      </c>
      <c r="X52" s="69"/>
      <c r="Y52" s="69"/>
      <c r="Z52" s="69" t="e">
        <f t="shared" si="52"/>
        <v>#DIV/0!</v>
      </c>
      <c r="AA52" s="69"/>
      <c r="AB52" s="69"/>
      <c r="AC52" s="69" t="e">
        <f t="shared" si="53"/>
        <v>#DIV/0!</v>
      </c>
      <c r="AD52" s="69"/>
      <c r="AE52" s="69"/>
      <c r="AF52" s="69" t="e">
        <f t="shared" si="54"/>
        <v>#DIV/0!</v>
      </c>
      <c r="AG52" s="69"/>
      <c r="AH52" s="69"/>
      <c r="AI52" s="69" t="e">
        <f t="shared" si="55"/>
        <v>#DIV/0!</v>
      </c>
      <c r="AJ52" s="69"/>
      <c r="AK52" s="69"/>
      <c r="AL52" s="69" t="e">
        <f t="shared" si="56"/>
        <v>#DIV/0!</v>
      </c>
      <c r="AM52" s="69"/>
      <c r="AN52" s="69"/>
      <c r="AO52" s="69" t="e">
        <f t="shared" si="57"/>
        <v>#DIV/0!</v>
      </c>
      <c r="AP52" s="70"/>
      <c r="AQ52" s="70"/>
      <c r="AR52" s="70" t="e">
        <f t="shared" si="58"/>
        <v>#DIV/0!</v>
      </c>
      <c r="AS52" s="70"/>
      <c r="AT52" s="70"/>
      <c r="AU52" s="70" t="e">
        <f t="shared" si="59"/>
        <v>#DIV/0!</v>
      </c>
      <c r="AV52" s="70">
        <v>5</v>
      </c>
      <c r="AW52" s="70"/>
      <c r="AX52" s="70">
        <f t="shared" si="60"/>
        <v>0</v>
      </c>
      <c r="AY52" s="70"/>
      <c r="AZ52" s="70"/>
      <c r="BA52" s="70" t="e">
        <f t="shared" si="62"/>
        <v>#DIV/0!</v>
      </c>
      <c r="BB52" s="70"/>
      <c r="BC52" s="70"/>
      <c r="BD52" s="70"/>
      <c r="BE52" s="70">
        <f t="shared" si="63"/>
        <v>5</v>
      </c>
      <c r="BF52" s="70">
        <f t="shared" si="63"/>
        <v>0</v>
      </c>
      <c r="BG52" s="71">
        <f t="shared" si="64"/>
        <v>0</v>
      </c>
      <c r="BH52" s="72">
        <f t="shared" si="61"/>
        <v>0</v>
      </c>
      <c r="BI52" s="73"/>
      <c r="BJ52" s="74"/>
      <c r="BK52" s="77" t="s">
        <v>443</v>
      </c>
      <c r="BL52" s="76">
        <f t="shared" si="49"/>
        <v>0</v>
      </c>
      <c r="BM52" s="179">
        <f t="shared" si="65"/>
        <v>0</v>
      </c>
    </row>
    <row r="53" spans="2:65" s="64" customFormat="1" ht="28.8">
      <c r="B53" s="235"/>
      <c r="C53" s="231"/>
      <c r="D53" s="137" t="s">
        <v>64</v>
      </c>
      <c r="E53" s="222" t="s">
        <v>189</v>
      </c>
      <c r="F53" s="214"/>
      <c r="G53" s="214" t="s">
        <v>177</v>
      </c>
      <c r="H53" s="214"/>
      <c r="I53" s="214" t="s">
        <v>169</v>
      </c>
      <c r="J53" s="214"/>
      <c r="K53" s="214" t="s">
        <v>6</v>
      </c>
      <c r="L53" s="214"/>
      <c r="M53" s="214"/>
      <c r="N53" s="214"/>
      <c r="O53" s="127" t="s">
        <v>36</v>
      </c>
      <c r="P53" s="128">
        <v>44500</v>
      </c>
      <c r="Q53" s="138">
        <v>1.0500000000000001E-2</v>
      </c>
      <c r="R53" s="69"/>
      <c r="S53" s="69"/>
      <c r="T53" s="69" t="e">
        <f t="shared" si="50"/>
        <v>#DIV/0!</v>
      </c>
      <c r="U53" s="69"/>
      <c r="V53" s="69"/>
      <c r="W53" s="69" t="e">
        <f t="shared" si="51"/>
        <v>#DIV/0!</v>
      </c>
      <c r="X53" s="69"/>
      <c r="Y53" s="69"/>
      <c r="Z53" s="69" t="e">
        <f t="shared" si="52"/>
        <v>#DIV/0!</v>
      </c>
      <c r="AA53" s="69"/>
      <c r="AB53" s="69"/>
      <c r="AC53" s="69" t="e">
        <f t="shared" si="53"/>
        <v>#DIV/0!</v>
      </c>
      <c r="AD53" s="69"/>
      <c r="AE53" s="69"/>
      <c r="AF53" s="69" t="e">
        <f t="shared" si="54"/>
        <v>#DIV/0!</v>
      </c>
      <c r="AG53" s="69"/>
      <c r="AH53" s="69"/>
      <c r="AI53" s="69" t="e">
        <f t="shared" si="55"/>
        <v>#DIV/0!</v>
      </c>
      <c r="AJ53" s="69"/>
      <c r="AK53" s="69"/>
      <c r="AL53" s="69" t="e">
        <f t="shared" si="56"/>
        <v>#DIV/0!</v>
      </c>
      <c r="AM53" s="69"/>
      <c r="AN53" s="69"/>
      <c r="AO53" s="69" t="e">
        <f t="shared" si="57"/>
        <v>#DIV/0!</v>
      </c>
      <c r="AP53" s="70"/>
      <c r="AQ53" s="70"/>
      <c r="AR53" s="70" t="e">
        <f t="shared" si="58"/>
        <v>#DIV/0!</v>
      </c>
      <c r="AS53" s="70">
        <v>1</v>
      </c>
      <c r="AT53" s="70"/>
      <c r="AU53" s="70">
        <f t="shared" si="59"/>
        <v>0</v>
      </c>
      <c r="AV53" s="70"/>
      <c r="AW53" s="70"/>
      <c r="AX53" s="70" t="e">
        <f t="shared" si="60"/>
        <v>#DIV/0!</v>
      </c>
      <c r="AY53" s="70"/>
      <c r="AZ53" s="70"/>
      <c r="BA53" s="70" t="e">
        <f t="shared" si="62"/>
        <v>#DIV/0!</v>
      </c>
      <c r="BB53" s="70"/>
      <c r="BC53" s="70"/>
      <c r="BD53" s="70"/>
      <c r="BE53" s="70">
        <f t="shared" si="63"/>
        <v>1</v>
      </c>
      <c r="BF53" s="70">
        <f t="shared" si="63"/>
        <v>0</v>
      </c>
      <c r="BG53" s="71">
        <f t="shared" si="64"/>
        <v>0</v>
      </c>
      <c r="BH53" s="72">
        <f t="shared" si="61"/>
        <v>0</v>
      </c>
      <c r="BI53" s="73"/>
      <c r="BJ53" s="74"/>
      <c r="BK53" s="77" t="s">
        <v>443</v>
      </c>
      <c r="BL53" s="76">
        <f t="shared" si="49"/>
        <v>0</v>
      </c>
      <c r="BM53" s="179">
        <f t="shared" si="65"/>
        <v>0</v>
      </c>
    </row>
    <row r="54" spans="2:65" s="64" customFormat="1" ht="28.8">
      <c r="B54" s="235"/>
      <c r="C54" s="231"/>
      <c r="D54" s="137" t="s">
        <v>76</v>
      </c>
      <c r="E54" s="222" t="s">
        <v>255</v>
      </c>
      <c r="F54" s="214"/>
      <c r="G54" s="214" t="s">
        <v>302</v>
      </c>
      <c r="H54" s="214"/>
      <c r="I54" s="214" t="s">
        <v>301</v>
      </c>
      <c r="J54" s="214"/>
      <c r="K54" s="214" t="s">
        <v>6</v>
      </c>
      <c r="L54" s="214"/>
      <c r="M54" s="214"/>
      <c r="N54" s="214"/>
      <c r="O54" s="127" t="s">
        <v>36</v>
      </c>
      <c r="P54" s="128">
        <v>44530</v>
      </c>
      <c r="Q54" s="138">
        <v>1.0500000000000001E-2</v>
      </c>
      <c r="R54" s="69"/>
      <c r="S54" s="69"/>
      <c r="T54" s="69" t="e">
        <f t="shared" si="50"/>
        <v>#DIV/0!</v>
      </c>
      <c r="U54" s="69"/>
      <c r="V54" s="69"/>
      <c r="W54" s="69" t="e">
        <f t="shared" si="51"/>
        <v>#DIV/0!</v>
      </c>
      <c r="X54" s="69"/>
      <c r="Y54" s="69"/>
      <c r="Z54" s="69" t="e">
        <f t="shared" si="52"/>
        <v>#DIV/0!</v>
      </c>
      <c r="AA54" s="69"/>
      <c r="AB54" s="69"/>
      <c r="AC54" s="69" t="e">
        <f t="shared" si="53"/>
        <v>#DIV/0!</v>
      </c>
      <c r="AD54" s="69"/>
      <c r="AE54" s="69"/>
      <c r="AF54" s="69" t="e">
        <f t="shared" si="54"/>
        <v>#DIV/0!</v>
      </c>
      <c r="AG54" s="69"/>
      <c r="AH54" s="69"/>
      <c r="AI54" s="69" t="e">
        <f t="shared" si="55"/>
        <v>#DIV/0!</v>
      </c>
      <c r="AJ54" s="69"/>
      <c r="AK54" s="69"/>
      <c r="AL54" s="69" t="e">
        <f t="shared" si="56"/>
        <v>#DIV/0!</v>
      </c>
      <c r="AM54" s="69"/>
      <c r="AN54" s="69"/>
      <c r="AO54" s="69" t="e">
        <f t="shared" si="57"/>
        <v>#DIV/0!</v>
      </c>
      <c r="AP54" s="70"/>
      <c r="AQ54" s="70"/>
      <c r="AR54" s="70" t="e">
        <f t="shared" si="58"/>
        <v>#DIV/0!</v>
      </c>
      <c r="AS54" s="70"/>
      <c r="AT54" s="70"/>
      <c r="AU54" s="70" t="e">
        <f t="shared" si="59"/>
        <v>#DIV/0!</v>
      </c>
      <c r="AV54" s="70">
        <v>1</v>
      </c>
      <c r="AW54" s="70"/>
      <c r="AX54" s="70">
        <f t="shared" si="60"/>
        <v>0</v>
      </c>
      <c r="AY54" s="70"/>
      <c r="AZ54" s="70"/>
      <c r="BA54" s="70" t="e">
        <f t="shared" si="62"/>
        <v>#DIV/0!</v>
      </c>
      <c r="BB54" s="70"/>
      <c r="BC54" s="70"/>
      <c r="BD54" s="70"/>
      <c r="BE54" s="70">
        <f t="shared" si="63"/>
        <v>1</v>
      </c>
      <c r="BF54" s="70">
        <f t="shared" si="63"/>
        <v>0</v>
      </c>
      <c r="BG54" s="71">
        <f t="shared" si="64"/>
        <v>0</v>
      </c>
      <c r="BH54" s="72">
        <f t="shared" si="61"/>
        <v>0</v>
      </c>
      <c r="BI54" s="73"/>
      <c r="BJ54" s="74"/>
      <c r="BK54" s="77" t="s">
        <v>443</v>
      </c>
      <c r="BL54" s="76">
        <f t="shared" si="49"/>
        <v>0</v>
      </c>
      <c r="BM54" s="179">
        <f t="shared" si="65"/>
        <v>0</v>
      </c>
    </row>
    <row r="55" spans="2:65" s="64" customFormat="1" ht="72">
      <c r="B55" s="235"/>
      <c r="C55" s="231"/>
      <c r="D55" s="137" t="s">
        <v>73</v>
      </c>
      <c r="E55" s="222" t="s">
        <v>275</v>
      </c>
      <c r="F55" s="214"/>
      <c r="G55" s="214" t="s">
        <v>256</v>
      </c>
      <c r="H55" s="214"/>
      <c r="I55" s="214" t="s">
        <v>131</v>
      </c>
      <c r="J55" s="214"/>
      <c r="K55" s="214" t="s">
        <v>28</v>
      </c>
      <c r="L55" s="214"/>
      <c r="M55" s="214" t="s">
        <v>12</v>
      </c>
      <c r="N55" s="214"/>
      <c r="O55" s="127" t="s">
        <v>36</v>
      </c>
      <c r="P55" s="128">
        <v>44530</v>
      </c>
      <c r="Q55" s="138">
        <v>1.0500000000000001E-2</v>
      </c>
      <c r="R55" s="69"/>
      <c r="S55" s="69"/>
      <c r="T55" s="69" t="e">
        <f>+S55/R55</f>
        <v>#DIV/0!</v>
      </c>
      <c r="U55" s="69"/>
      <c r="V55" s="69"/>
      <c r="W55" s="69" t="e">
        <f>+V55/U55</f>
        <v>#DIV/0!</v>
      </c>
      <c r="X55" s="69"/>
      <c r="Y55" s="69"/>
      <c r="Z55" s="69" t="e">
        <f>+Y55/X55</f>
        <v>#DIV/0!</v>
      </c>
      <c r="AA55" s="69">
        <v>1</v>
      </c>
      <c r="AB55" s="69">
        <v>1</v>
      </c>
      <c r="AC55" s="69">
        <f>+AB55/AA55</f>
        <v>1</v>
      </c>
      <c r="AD55" s="69"/>
      <c r="AE55" s="69"/>
      <c r="AF55" s="69" t="e">
        <f>+AE55/AD55</f>
        <v>#DIV/0!</v>
      </c>
      <c r="AG55" s="69"/>
      <c r="AH55" s="69"/>
      <c r="AI55" s="69" t="e">
        <f>+AH55/AG55</f>
        <v>#DIV/0!</v>
      </c>
      <c r="AJ55" s="69"/>
      <c r="AK55" s="69"/>
      <c r="AL55" s="69" t="e">
        <f>+AK55/AJ55</f>
        <v>#DIV/0!</v>
      </c>
      <c r="AM55" s="69">
        <v>1</v>
      </c>
      <c r="AN55" s="69"/>
      <c r="AO55" s="69">
        <f>+AN55/AM55</f>
        <v>0</v>
      </c>
      <c r="AP55" s="70"/>
      <c r="AQ55" s="70"/>
      <c r="AR55" s="70" t="e">
        <f>+AQ55/AP55</f>
        <v>#DIV/0!</v>
      </c>
      <c r="AS55" s="70"/>
      <c r="AT55" s="70">
        <v>1</v>
      </c>
      <c r="AU55" s="70" t="e">
        <f>+AT55/AS55</f>
        <v>#DIV/0!</v>
      </c>
      <c r="AV55" s="70">
        <v>1</v>
      </c>
      <c r="AW55" s="70"/>
      <c r="AX55" s="70">
        <f>+AW55/AV55</f>
        <v>0</v>
      </c>
      <c r="AY55" s="70"/>
      <c r="AZ55" s="70"/>
      <c r="BA55" s="70" t="e">
        <f>+AZ55/AY55</f>
        <v>#DIV/0!</v>
      </c>
      <c r="BB55" s="70"/>
      <c r="BC55" s="70"/>
      <c r="BD55" s="70"/>
      <c r="BE55" s="70">
        <f>+R55+U55+X55+AA55+AD55+AG55+AJ55+AM55+AP55+AS55+AV55+AY55</f>
        <v>3</v>
      </c>
      <c r="BF55" s="70">
        <f>+S55+V55+Y55+AB55+AE55+AH55+AK55+AN55+AQ55+AT55+AW55+AZ55</f>
        <v>2</v>
      </c>
      <c r="BG55" s="71">
        <f>IF(BF55,BF55/BE55,0)</f>
        <v>0.66666666666666663</v>
      </c>
      <c r="BH55" s="72">
        <f>+BG55*Q55</f>
        <v>7.0000000000000001E-3</v>
      </c>
      <c r="BI55" s="73"/>
      <c r="BJ55" s="74" t="s">
        <v>558</v>
      </c>
      <c r="BK55" s="75" t="s">
        <v>594</v>
      </c>
      <c r="BL55" s="140">
        <f t="shared" si="49"/>
        <v>0.66666666666666663</v>
      </c>
      <c r="BM55" s="179">
        <f t="shared" si="65"/>
        <v>7.0000000000000001E-3</v>
      </c>
    </row>
    <row r="56" spans="2:65" s="64" customFormat="1" ht="69" customHeight="1">
      <c r="B56" s="235"/>
      <c r="C56" s="231"/>
      <c r="D56" s="137" t="s">
        <v>77</v>
      </c>
      <c r="E56" s="222" t="s">
        <v>430</v>
      </c>
      <c r="F56" s="214"/>
      <c r="G56" s="214" t="s">
        <v>431</v>
      </c>
      <c r="H56" s="214"/>
      <c r="I56" s="214" t="s">
        <v>432</v>
      </c>
      <c r="J56" s="214"/>
      <c r="K56" s="214" t="s">
        <v>433</v>
      </c>
      <c r="L56" s="214"/>
      <c r="M56" s="214" t="s">
        <v>434</v>
      </c>
      <c r="N56" s="214"/>
      <c r="O56" s="127" t="s">
        <v>41</v>
      </c>
      <c r="P56" s="128">
        <v>44530</v>
      </c>
      <c r="Q56" s="138">
        <v>1.0500000000000001E-2</v>
      </c>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70">
        <v>1</v>
      </c>
      <c r="AW56" s="70"/>
      <c r="AX56" s="70"/>
      <c r="AY56" s="70"/>
      <c r="AZ56" s="70"/>
      <c r="BA56" s="70"/>
      <c r="BB56" s="70"/>
      <c r="BC56" s="70"/>
      <c r="BD56" s="70"/>
      <c r="BE56" s="70"/>
      <c r="BF56" s="70"/>
      <c r="BG56" s="71"/>
      <c r="BH56" s="72"/>
      <c r="BI56" s="73"/>
      <c r="BJ56" s="74"/>
      <c r="BK56" s="77" t="s">
        <v>443</v>
      </c>
      <c r="BL56" s="76">
        <f t="shared" si="49"/>
        <v>0</v>
      </c>
      <c r="BM56" s="179">
        <f t="shared" si="65"/>
        <v>0</v>
      </c>
    </row>
    <row r="57" spans="2:65" s="64" customFormat="1" ht="28.8">
      <c r="B57" s="235"/>
      <c r="C57" s="229" t="s">
        <v>559</v>
      </c>
      <c r="D57" s="137" t="s">
        <v>52</v>
      </c>
      <c r="E57" s="222" t="s">
        <v>206</v>
      </c>
      <c r="F57" s="214"/>
      <c r="G57" s="214" t="s">
        <v>207</v>
      </c>
      <c r="H57" s="214"/>
      <c r="I57" s="214" t="s">
        <v>128</v>
      </c>
      <c r="J57" s="214"/>
      <c r="K57" s="214" t="s">
        <v>28</v>
      </c>
      <c r="L57" s="214"/>
      <c r="M57" s="214" t="s">
        <v>29</v>
      </c>
      <c r="N57" s="214"/>
      <c r="O57" s="127" t="s">
        <v>36</v>
      </c>
      <c r="P57" s="128">
        <v>44561</v>
      </c>
      <c r="Q57" s="138">
        <v>1.0500000000000001E-2</v>
      </c>
      <c r="R57" s="69"/>
      <c r="S57" s="69"/>
      <c r="T57" s="69" t="e">
        <f t="shared" si="50"/>
        <v>#DIV/0!</v>
      </c>
      <c r="U57" s="69"/>
      <c r="V57" s="69"/>
      <c r="W57" s="69" t="e">
        <f t="shared" si="51"/>
        <v>#DIV/0!</v>
      </c>
      <c r="X57" s="69"/>
      <c r="Y57" s="69"/>
      <c r="Z57" s="69" t="e">
        <f t="shared" si="52"/>
        <v>#DIV/0!</v>
      </c>
      <c r="AA57" s="69"/>
      <c r="AB57" s="69"/>
      <c r="AC57" s="69" t="e">
        <f t="shared" si="53"/>
        <v>#DIV/0!</v>
      </c>
      <c r="AD57" s="69"/>
      <c r="AE57" s="69"/>
      <c r="AF57" s="69" t="e">
        <f t="shared" si="54"/>
        <v>#DIV/0!</v>
      </c>
      <c r="AG57" s="69"/>
      <c r="AH57" s="69"/>
      <c r="AI57" s="69" t="e">
        <f t="shared" si="55"/>
        <v>#DIV/0!</v>
      </c>
      <c r="AJ57" s="69"/>
      <c r="AK57" s="69"/>
      <c r="AL57" s="69" t="e">
        <f t="shared" si="56"/>
        <v>#DIV/0!</v>
      </c>
      <c r="AM57" s="69"/>
      <c r="AN57" s="69"/>
      <c r="AO57" s="69" t="e">
        <f t="shared" si="57"/>
        <v>#DIV/0!</v>
      </c>
      <c r="AP57" s="70"/>
      <c r="AQ57" s="70"/>
      <c r="AR57" s="70" t="e">
        <f t="shared" si="58"/>
        <v>#DIV/0!</v>
      </c>
      <c r="AS57" s="70"/>
      <c r="AT57" s="70"/>
      <c r="AU57" s="70" t="e">
        <f t="shared" si="59"/>
        <v>#DIV/0!</v>
      </c>
      <c r="AV57" s="70"/>
      <c r="AW57" s="70"/>
      <c r="AX57" s="70" t="e">
        <f t="shared" si="60"/>
        <v>#DIV/0!</v>
      </c>
      <c r="AY57" s="70">
        <v>1</v>
      </c>
      <c r="AZ57" s="70"/>
      <c r="BA57" s="70">
        <f t="shared" si="62"/>
        <v>0</v>
      </c>
      <c r="BB57" s="70"/>
      <c r="BC57" s="70"/>
      <c r="BD57" s="70"/>
      <c r="BE57" s="70">
        <f t="shared" si="63"/>
        <v>1</v>
      </c>
      <c r="BF57" s="70">
        <f t="shared" si="63"/>
        <v>0</v>
      </c>
      <c r="BG57" s="71">
        <f t="shared" si="64"/>
        <v>0</v>
      </c>
      <c r="BH57" s="72">
        <f t="shared" si="61"/>
        <v>0</v>
      </c>
      <c r="BI57" s="73"/>
      <c r="BJ57" s="74"/>
      <c r="BK57" s="77" t="s">
        <v>443</v>
      </c>
      <c r="BL57" s="76">
        <f t="shared" si="49"/>
        <v>0</v>
      </c>
      <c r="BM57" s="179">
        <f t="shared" si="65"/>
        <v>0</v>
      </c>
    </row>
    <row r="58" spans="2:65" ht="102.9" customHeight="1">
      <c r="B58" s="235"/>
      <c r="C58" s="229"/>
      <c r="D58" s="137" t="s">
        <v>81</v>
      </c>
      <c r="E58" s="222" t="s">
        <v>208</v>
      </c>
      <c r="F58" s="214"/>
      <c r="G58" s="214" t="s">
        <v>209</v>
      </c>
      <c r="H58" s="214"/>
      <c r="I58" s="214" t="s">
        <v>199</v>
      </c>
      <c r="J58" s="214"/>
      <c r="K58" s="214" t="s">
        <v>210</v>
      </c>
      <c r="L58" s="214"/>
      <c r="M58" s="214"/>
      <c r="N58" s="214"/>
      <c r="O58" s="127" t="s">
        <v>41</v>
      </c>
      <c r="P58" s="128" t="s">
        <v>92</v>
      </c>
      <c r="Q58" s="138">
        <v>1.0500000000000001E-2</v>
      </c>
      <c r="R58" s="69"/>
      <c r="S58" s="69"/>
      <c r="T58" s="69" t="e">
        <f t="shared" si="50"/>
        <v>#DIV/0!</v>
      </c>
      <c r="U58" s="69"/>
      <c r="V58" s="69"/>
      <c r="W58" s="69" t="e">
        <f t="shared" si="51"/>
        <v>#DIV/0!</v>
      </c>
      <c r="X58" s="69"/>
      <c r="Y58" s="69"/>
      <c r="Z58" s="69" t="e">
        <f t="shared" si="52"/>
        <v>#DIV/0!</v>
      </c>
      <c r="AA58" s="69">
        <v>1</v>
      </c>
      <c r="AB58" s="69">
        <v>1</v>
      </c>
      <c r="AC58" s="69">
        <f t="shared" si="53"/>
        <v>1</v>
      </c>
      <c r="AD58" s="69"/>
      <c r="AE58" s="69"/>
      <c r="AF58" s="69" t="e">
        <f t="shared" si="54"/>
        <v>#DIV/0!</v>
      </c>
      <c r="AG58" s="69"/>
      <c r="AH58" s="69"/>
      <c r="AI58" s="69" t="e">
        <f t="shared" si="55"/>
        <v>#DIV/0!</v>
      </c>
      <c r="AJ58" s="69"/>
      <c r="AK58" s="69"/>
      <c r="AL58" s="69" t="e">
        <f t="shared" si="56"/>
        <v>#DIV/0!</v>
      </c>
      <c r="AM58" s="69"/>
      <c r="AN58" s="69"/>
      <c r="AO58" s="69" t="e">
        <f t="shared" si="57"/>
        <v>#DIV/0!</v>
      </c>
      <c r="AP58" s="70"/>
      <c r="AQ58" s="70"/>
      <c r="AR58" s="70" t="e">
        <f t="shared" si="58"/>
        <v>#DIV/0!</v>
      </c>
      <c r="AS58" s="70">
        <v>1</v>
      </c>
      <c r="AT58" s="70"/>
      <c r="AU58" s="70">
        <f t="shared" si="59"/>
        <v>0</v>
      </c>
      <c r="AV58" s="70"/>
      <c r="AW58" s="70"/>
      <c r="AX58" s="70" t="e">
        <f t="shared" si="60"/>
        <v>#DIV/0!</v>
      </c>
      <c r="AY58" s="70"/>
      <c r="AZ58" s="70"/>
      <c r="BA58" s="70" t="e">
        <f t="shared" si="62"/>
        <v>#DIV/0!</v>
      </c>
      <c r="BB58" s="70"/>
      <c r="BC58" s="70"/>
      <c r="BD58" s="70"/>
      <c r="BE58" s="70">
        <f t="shared" si="63"/>
        <v>2</v>
      </c>
      <c r="BF58" s="70">
        <f t="shared" si="63"/>
        <v>1</v>
      </c>
      <c r="BG58" s="71">
        <f t="shared" si="64"/>
        <v>0.5</v>
      </c>
      <c r="BH58" s="72">
        <f t="shared" si="61"/>
        <v>5.2500000000000003E-3</v>
      </c>
      <c r="BI58" s="73"/>
      <c r="BJ58" s="74" t="s">
        <v>614</v>
      </c>
      <c r="BK58" s="83" t="s">
        <v>488</v>
      </c>
      <c r="BL58" s="76">
        <f t="shared" si="49"/>
        <v>0.5</v>
      </c>
      <c r="BM58" s="179">
        <f t="shared" si="65"/>
        <v>5.2500000000000003E-3</v>
      </c>
    </row>
    <row r="59" spans="2:65" s="64" customFormat="1" ht="28.8">
      <c r="B59" s="235"/>
      <c r="C59" s="229"/>
      <c r="D59" s="137" t="s">
        <v>82</v>
      </c>
      <c r="E59" s="222" t="s">
        <v>211</v>
      </c>
      <c r="F59" s="214"/>
      <c r="G59" s="214" t="s">
        <v>378</v>
      </c>
      <c r="H59" s="214"/>
      <c r="I59" s="214" t="s">
        <v>212</v>
      </c>
      <c r="J59" s="214"/>
      <c r="K59" s="214" t="s">
        <v>19</v>
      </c>
      <c r="L59" s="214"/>
      <c r="M59" s="214"/>
      <c r="N59" s="214"/>
      <c r="O59" s="127" t="s">
        <v>36</v>
      </c>
      <c r="P59" s="128">
        <v>44561</v>
      </c>
      <c r="Q59" s="138">
        <v>1.0500000000000001E-2</v>
      </c>
      <c r="R59" s="69"/>
      <c r="S59" s="69"/>
      <c r="T59" s="69" t="e">
        <f t="shared" si="50"/>
        <v>#DIV/0!</v>
      </c>
      <c r="U59" s="69"/>
      <c r="V59" s="69"/>
      <c r="W59" s="69" t="e">
        <f t="shared" si="51"/>
        <v>#DIV/0!</v>
      </c>
      <c r="X59" s="69"/>
      <c r="Y59" s="69"/>
      <c r="Z59" s="69" t="e">
        <f t="shared" si="52"/>
        <v>#DIV/0!</v>
      </c>
      <c r="AA59" s="69"/>
      <c r="AB59" s="69"/>
      <c r="AC59" s="69" t="e">
        <f t="shared" si="53"/>
        <v>#DIV/0!</v>
      </c>
      <c r="AD59" s="69"/>
      <c r="AE59" s="69"/>
      <c r="AF59" s="69" t="e">
        <f t="shared" si="54"/>
        <v>#DIV/0!</v>
      </c>
      <c r="AG59" s="69"/>
      <c r="AH59" s="69"/>
      <c r="AI59" s="69" t="e">
        <f t="shared" si="55"/>
        <v>#DIV/0!</v>
      </c>
      <c r="AJ59" s="69"/>
      <c r="AK59" s="69"/>
      <c r="AL59" s="69" t="e">
        <f t="shared" si="56"/>
        <v>#DIV/0!</v>
      </c>
      <c r="AM59" s="69"/>
      <c r="AN59" s="69"/>
      <c r="AO59" s="69" t="e">
        <f t="shared" si="57"/>
        <v>#DIV/0!</v>
      </c>
      <c r="AP59" s="70"/>
      <c r="AQ59" s="70"/>
      <c r="AR59" s="70" t="e">
        <f t="shared" si="58"/>
        <v>#DIV/0!</v>
      </c>
      <c r="AS59" s="70"/>
      <c r="AT59" s="70"/>
      <c r="AU59" s="70" t="e">
        <f t="shared" si="59"/>
        <v>#DIV/0!</v>
      </c>
      <c r="AV59" s="70"/>
      <c r="AW59" s="70"/>
      <c r="AX59" s="70" t="e">
        <f t="shared" si="60"/>
        <v>#DIV/0!</v>
      </c>
      <c r="AY59" s="70">
        <v>1</v>
      </c>
      <c r="AZ59" s="70"/>
      <c r="BA59" s="70">
        <f t="shared" si="62"/>
        <v>0</v>
      </c>
      <c r="BB59" s="70"/>
      <c r="BC59" s="70"/>
      <c r="BD59" s="70"/>
      <c r="BE59" s="70">
        <f t="shared" si="63"/>
        <v>1</v>
      </c>
      <c r="BF59" s="70">
        <f t="shared" si="63"/>
        <v>0</v>
      </c>
      <c r="BG59" s="71">
        <f t="shared" si="64"/>
        <v>0</v>
      </c>
      <c r="BH59" s="72">
        <f t="shared" si="61"/>
        <v>0</v>
      </c>
      <c r="BI59" s="73"/>
      <c r="BJ59" s="74"/>
      <c r="BK59" s="77" t="s">
        <v>443</v>
      </c>
      <c r="BL59" s="76">
        <f t="shared" si="49"/>
        <v>0</v>
      </c>
      <c r="BM59" s="179">
        <f t="shared" si="65"/>
        <v>0</v>
      </c>
    </row>
    <row r="60" spans="2:65" ht="28.8">
      <c r="B60" s="235"/>
      <c r="C60" s="229"/>
      <c r="D60" s="137" t="s">
        <v>94</v>
      </c>
      <c r="E60" s="222" t="s">
        <v>213</v>
      </c>
      <c r="F60" s="214"/>
      <c r="G60" s="214" t="s">
        <v>214</v>
      </c>
      <c r="H60" s="214"/>
      <c r="I60" s="214" t="s">
        <v>379</v>
      </c>
      <c r="J60" s="214"/>
      <c r="K60" s="214" t="s">
        <v>19</v>
      </c>
      <c r="L60" s="214"/>
      <c r="M60" s="214"/>
      <c r="N60" s="214"/>
      <c r="O60" s="127" t="s">
        <v>36</v>
      </c>
      <c r="P60" s="128">
        <v>44407</v>
      </c>
      <c r="Q60" s="138">
        <v>1.0500000000000001E-2</v>
      </c>
      <c r="R60" s="69"/>
      <c r="S60" s="69"/>
      <c r="T60" s="69" t="e">
        <f t="shared" si="50"/>
        <v>#DIV/0!</v>
      </c>
      <c r="U60" s="69"/>
      <c r="V60" s="69"/>
      <c r="W60" s="69" t="e">
        <f t="shared" si="51"/>
        <v>#DIV/0!</v>
      </c>
      <c r="X60" s="69"/>
      <c r="Y60" s="69"/>
      <c r="Z60" s="69" t="e">
        <f t="shared" si="52"/>
        <v>#DIV/0!</v>
      </c>
      <c r="AA60" s="69"/>
      <c r="AB60" s="69"/>
      <c r="AC60" s="69" t="e">
        <f t="shared" si="53"/>
        <v>#DIV/0!</v>
      </c>
      <c r="AD60" s="69"/>
      <c r="AE60" s="69"/>
      <c r="AF60" s="69" t="e">
        <f t="shared" si="54"/>
        <v>#DIV/0!</v>
      </c>
      <c r="AG60" s="69"/>
      <c r="AH60" s="69"/>
      <c r="AI60" s="69" t="e">
        <f t="shared" si="55"/>
        <v>#DIV/0!</v>
      </c>
      <c r="AJ60" s="69">
        <v>1</v>
      </c>
      <c r="AK60" s="69"/>
      <c r="AL60" s="69">
        <f t="shared" si="56"/>
        <v>0</v>
      </c>
      <c r="AM60" s="69"/>
      <c r="AN60" s="69"/>
      <c r="AO60" s="69" t="e">
        <f t="shared" si="57"/>
        <v>#DIV/0!</v>
      </c>
      <c r="AP60" s="70"/>
      <c r="AQ60" s="70"/>
      <c r="AR60" s="70" t="e">
        <f t="shared" si="58"/>
        <v>#DIV/0!</v>
      </c>
      <c r="AS60" s="70"/>
      <c r="AT60" s="70"/>
      <c r="AU60" s="70" t="e">
        <f t="shared" si="59"/>
        <v>#DIV/0!</v>
      </c>
      <c r="AV60" s="70"/>
      <c r="AW60" s="70"/>
      <c r="AX60" s="70" t="e">
        <f t="shared" si="60"/>
        <v>#DIV/0!</v>
      </c>
      <c r="AY60" s="70"/>
      <c r="AZ60" s="70"/>
      <c r="BA60" s="70" t="e">
        <f t="shared" si="62"/>
        <v>#DIV/0!</v>
      </c>
      <c r="BB60" s="70"/>
      <c r="BC60" s="70"/>
      <c r="BD60" s="70"/>
      <c r="BE60" s="70">
        <f t="shared" si="63"/>
        <v>1</v>
      </c>
      <c r="BF60" s="70">
        <f t="shared" si="63"/>
        <v>0</v>
      </c>
      <c r="BG60" s="71">
        <f t="shared" si="64"/>
        <v>0</v>
      </c>
      <c r="BH60" s="72">
        <f t="shared" si="61"/>
        <v>0</v>
      </c>
      <c r="BI60" s="73"/>
      <c r="BJ60" s="74"/>
      <c r="BK60" s="77" t="s">
        <v>486</v>
      </c>
      <c r="BL60" s="76">
        <f t="shared" si="49"/>
        <v>0</v>
      </c>
      <c r="BM60" s="179">
        <f t="shared" si="65"/>
        <v>0</v>
      </c>
    </row>
    <row r="61" spans="2:65" s="64" customFormat="1" ht="60" customHeight="1" thickBot="1">
      <c r="B61" s="235"/>
      <c r="C61" s="141" t="s">
        <v>560</v>
      </c>
      <c r="D61" s="137" t="s">
        <v>53</v>
      </c>
      <c r="E61" s="234" t="s">
        <v>22</v>
      </c>
      <c r="F61" s="221"/>
      <c r="G61" s="221" t="s">
        <v>97</v>
      </c>
      <c r="H61" s="221"/>
      <c r="I61" s="221" t="s">
        <v>223</v>
      </c>
      <c r="J61" s="221"/>
      <c r="K61" s="221" t="s">
        <v>2</v>
      </c>
      <c r="L61" s="221"/>
      <c r="M61" s="221" t="s">
        <v>96</v>
      </c>
      <c r="N61" s="221"/>
      <c r="O61" s="130" t="s">
        <v>41</v>
      </c>
      <c r="P61" s="131">
        <v>44561</v>
      </c>
      <c r="Q61" s="142">
        <v>1.0500000000000001E-2</v>
      </c>
      <c r="R61" s="91"/>
      <c r="S61" s="91"/>
      <c r="T61" s="91" t="e">
        <f t="shared" si="50"/>
        <v>#DIV/0!</v>
      </c>
      <c r="U61" s="91"/>
      <c r="V61" s="91"/>
      <c r="W61" s="91" t="e">
        <f t="shared" si="51"/>
        <v>#DIV/0!</v>
      </c>
      <c r="X61" s="91"/>
      <c r="Y61" s="91"/>
      <c r="Z61" s="91" t="e">
        <f t="shared" si="52"/>
        <v>#DIV/0!</v>
      </c>
      <c r="AA61" s="91"/>
      <c r="AB61" s="91"/>
      <c r="AC61" s="91" t="e">
        <f t="shared" si="53"/>
        <v>#DIV/0!</v>
      </c>
      <c r="AD61" s="91"/>
      <c r="AE61" s="91"/>
      <c r="AF61" s="91" t="e">
        <f t="shared" si="54"/>
        <v>#DIV/0!</v>
      </c>
      <c r="AG61" s="91">
        <v>0.5</v>
      </c>
      <c r="AH61" s="91"/>
      <c r="AI61" s="91">
        <f t="shared" si="55"/>
        <v>0</v>
      </c>
      <c r="AJ61" s="91"/>
      <c r="AK61" s="91"/>
      <c r="AL61" s="91" t="e">
        <f t="shared" si="56"/>
        <v>#DIV/0!</v>
      </c>
      <c r="AM61" s="91"/>
      <c r="AN61" s="91"/>
      <c r="AO61" s="91" t="e">
        <f t="shared" si="57"/>
        <v>#DIV/0!</v>
      </c>
      <c r="AP61" s="92"/>
      <c r="AQ61" s="92"/>
      <c r="AR61" s="92" t="e">
        <f t="shared" si="58"/>
        <v>#DIV/0!</v>
      </c>
      <c r="AS61" s="92"/>
      <c r="AT61" s="92"/>
      <c r="AU61" s="92" t="e">
        <f t="shared" si="59"/>
        <v>#DIV/0!</v>
      </c>
      <c r="AV61" s="92"/>
      <c r="AW61" s="92"/>
      <c r="AX61" s="92" t="e">
        <f t="shared" si="60"/>
        <v>#DIV/0!</v>
      </c>
      <c r="AY61" s="92">
        <v>0.5</v>
      </c>
      <c r="AZ61" s="92"/>
      <c r="BA61" s="92">
        <f t="shared" si="62"/>
        <v>0</v>
      </c>
      <c r="BB61" s="92"/>
      <c r="BC61" s="92"/>
      <c r="BD61" s="92"/>
      <c r="BE61" s="92">
        <f t="shared" si="63"/>
        <v>1</v>
      </c>
      <c r="BF61" s="92">
        <f t="shared" si="63"/>
        <v>0</v>
      </c>
      <c r="BG61" s="93">
        <f t="shared" si="64"/>
        <v>0</v>
      </c>
      <c r="BH61" s="94">
        <f t="shared" si="61"/>
        <v>0</v>
      </c>
      <c r="BI61" s="95"/>
      <c r="BJ61" s="96"/>
      <c r="BK61" s="77" t="s">
        <v>486</v>
      </c>
      <c r="BL61" s="76">
        <f t="shared" si="49"/>
        <v>0</v>
      </c>
      <c r="BM61" s="179">
        <f t="shared" si="65"/>
        <v>0</v>
      </c>
    </row>
    <row r="62" spans="2:65" s="16" customFormat="1" ht="43.2" customHeight="1" thickBot="1">
      <c r="B62" s="143"/>
      <c r="C62" s="144"/>
      <c r="D62" s="145"/>
      <c r="E62" s="145"/>
      <c r="F62" s="145"/>
      <c r="G62" s="145"/>
      <c r="H62" s="145"/>
      <c r="I62" s="145"/>
      <c r="J62" s="145"/>
      <c r="K62" s="145"/>
      <c r="L62" s="145"/>
      <c r="M62" s="145"/>
      <c r="N62" s="145"/>
      <c r="O62" s="145"/>
      <c r="P62" s="145"/>
      <c r="Q62" s="146"/>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0"/>
      <c r="AP62" s="240"/>
      <c r="AQ62" s="240"/>
      <c r="AR62" s="240"/>
      <c r="AS62" s="240"/>
      <c r="AT62" s="240"/>
      <c r="AU62" s="240"/>
      <c r="AV62" s="240"/>
      <c r="AW62" s="240"/>
      <c r="AX62" s="240"/>
      <c r="AY62" s="240"/>
      <c r="AZ62" s="240"/>
      <c r="BA62" s="240"/>
      <c r="BB62" s="147"/>
      <c r="BC62" s="147"/>
      <c r="BD62" s="147"/>
      <c r="BE62" s="240"/>
      <c r="BF62" s="240"/>
      <c r="BG62" s="240"/>
      <c r="BH62" s="148"/>
      <c r="BI62" s="149" t="s">
        <v>371</v>
      </c>
      <c r="BJ62" s="149"/>
      <c r="BK62" s="150" t="s">
        <v>502</v>
      </c>
      <c r="BL62" s="151"/>
      <c r="BM62" s="104">
        <f>SUM(BM43:BM61)</f>
        <v>3.3250000000000002E-2</v>
      </c>
    </row>
    <row r="63" spans="2:65" s="136" customFormat="1" ht="45.75" customHeight="1">
      <c r="B63" s="224" t="s">
        <v>99</v>
      </c>
      <c r="C63" s="110" t="s">
        <v>0</v>
      </c>
      <c r="D63" s="60" t="s">
        <v>56</v>
      </c>
      <c r="E63" s="220" t="s">
        <v>195</v>
      </c>
      <c r="F63" s="220"/>
      <c r="G63" s="220" t="s">
        <v>1</v>
      </c>
      <c r="H63" s="220"/>
      <c r="I63" s="220" t="s">
        <v>87</v>
      </c>
      <c r="J63" s="220"/>
      <c r="K63" s="220" t="s">
        <v>5</v>
      </c>
      <c r="L63" s="220"/>
      <c r="M63" s="220" t="s">
        <v>3</v>
      </c>
      <c r="N63" s="220"/>
      <c r="O63" s="60" t="s">
        <v>4</v>
      </c>
      <c r="P63" s="60" t="s">
        <v>13</v>
      </c>
      <c r="Q63" s="182">
        <f>SUM(Q64:Q91)</f>
        <v>0.20000000000000004</v>
      </c>
      <c r="R63" s="183" t="s">
        <v>403</v>
      </c>
      <c r="S63" s="183" t="s">
        <v>404</v>
      </c>
      <c r="T63" s="184" t="s">
        <v>405</v>
      </c>
      <c r="U63" s="183" t="s">
        <v>403</v>
      </c>
      <c r="V63" s="183" t="s">
        <v>404</v>
      </c>
      <c r="W63" s="184" t="s">
        <v>405</v>
      </c>
      <c r="X63" s="183" t="s">
        <v>403</v>
      </c>
      <c r="Y63" s="183" t="s">
        <v>404</v>
      </c>
      <c r="Z63" s="184" t="s">
        <v>405</v>
      </c>
      <c r="AA63" s="183" t="s">
        <v>403</v>
      </c>
      <c r="AB63" s="183" t="s">
        <v>404</v>
      </c>
      <c r="AC63" s="184" t="s">
        <v>405</v>
      </c>
      <c r="AD63" s="183" t="s">
        <v>403</v>
      </c>
      <c r="AE63" s="183" t="s">
        <v>404</v>
      </c>
      <c r="AF63" s="184" t="s">
        <v>405</v>
      </c>
      <c r="AG63" s="183" t="s">
        <v>403</v>
      </c>
      <c r="AH63" s="183" t="s">
        <v>404</v>
      </c>
      <c r="AI63" s="184" t="s">
        <v>405</v>
      </c>
      <c r="AJ63" s="183" t="s">
        <v>403</v>
      </c>
      <c r="AK63" s="183" t="s">
        <v>404</v>
      </c>
      <c r="AL63" s="184" t="s">
        <v>405</v>
      </c>
      <c r="AM63" s="183" t="s">
        <v>403</v>
      </c>
      <c r="AN63" s="183" t="s">
        <v>404</v>
      </c>
      <c r="AO63" s="184" t="s">
        <v>405</v>
      </c>
      <c r="AP63" s="183" t="s">
        <v>403</v>
      </c>
      <c r="AQ63" s="183" t="s">
        <v>404</v>
      </c>
      <c r="AR63" s="184" t="s">
        <v>405</v>
      </c>
      <c r="AS63" s="183" t="s">
        <v>403</v>
      </c>
      <c r="AT63" s="183" t="s">
        <v>404</v>
      </c>
      <c r="AU63" s="184" t="s">
        <v>405</v>
      </c>
      <c r="AV63" s="183" t="s">
        <v>403</v>
      </c>
      <c r="AW63" s="183" t="s">
        <v>404</v>
      </c>
      <c r="AX63" s="184" t="s">
        <v>405</v>
      </c>
      <c r="AY63" s="183" t="s">
        <v>403</v>
      </c>
      <c r="AZ63" s="183" t="s">
        <v>404</v>
      </c>
      <c r="BA63" s="184" t="s">
        <v>405</v>
      </c>
      <c r="BB63" s="184"/>
      <c r="BC63" s="184"/>
      <c r="BD63" s="184"/>
      <c r="BE63" s="183" t="s">
        <v>403</v>
      </c>
      <c r="BF63" s="183" t="s">
        <v>404</v>
      </c>
      <c r="BG63" s="184" t="s">
        <v>405</v>
      </c>
      <c r="BH63" s="185">
        <f>SUM(BH64:BH91)</f>
        <v>2.5836940836940839E-2</v>
      </c>
      <c r="BI63" s="60" t="s">
        <v>441</v>
      </c>
      <c r="BJ63" s="61" t="s">
        <v>442</v>
      </c>
      <c r="BK63" s="110" t="s">
        <v>436</v>
      </c>
      <c r="BL63" s="63" t="s">
        <v>505</v>
      </c>
      <c r="BM63" s="178" t="s">
        <v>512</v>
      </c>
    </row>
    <row r="64" spans="2:65" ht="62.25" customHeight="1">
      <c r="B64" s="224"/>
      <c r="C64" s="225" t="s">
        <v>561</v>
      </c>
      <c r="D64" s="65" t="s">
        <v>43</v>
      </c>
      <c r="E64" s="214" t="s">
        <v>232</v>
      </c>
      <c r="F64" s="214"/>
      <c r="G64" s="214" t="s">
        <v>257</v>
      </c>
      <c r="H64" s="214"/>
      <c r="I64" s="214" t="s">
        <v>120</v>
      </c>
      <c r="J64" s="214"/>
      <c r="K64" s="214" t="s">
        <v>2</v>
      </c>
      <c r="L64" s="214"/>
      <c r="M64" s="214"/>
      <c r="N64" s="214"/>
      <c r="O64" s="127" t="s">
        <v>36</v>
      </c>
      <c r="P64" s="128">
        <v>44347</v>
      </c>
      <c r="Q64" s="68">
        <f>20%/28</f>
        <v>7.1428571428571435E-3</v>
      </c>
      <c r="R64" s="69"/>
      <c r="S64" s="69"/>
      <c r="T64" s="69" t="e">
        <f>+S64/R64</f>
        <v>#DIV/0!</v>
      </c>
      <c r="U64" s="69"/>
      <c r="V64" s="69"/>
      <c r="W64" s="69" t="e">
        <f>+V64/U64</f>
        <v>#DIV/0!</v>
      </c>
      <c r="X64" s="69"/>
      <c r="Y64" s="69"/>
      <c r="Z64" s="69" t="e">
        <f>+Y64/X64</f>
        <v>#DIV/0!</v>
      </c>
      <c r="AA64" s="69"/>
      <c r="AB64" s="69"/>
      <c r="AC64" s="69" t="e">
        <f>+AB64/AA64</f>
        <v>#DIV/0!</v>
      </c>
      <c r="AD64" s="69">
        <v>1</v>
      </c>
      <c r="AE64" s="69"/>
      <c r="AF64" s="69">
        <f>+AE64/AD64</f>
        <v>0</v>
      </c>
      <c r="AG64" s="69"/>
      <c r="AH64" s="69"/>
      <c r="AI64" s="69" t="e">
        <f>+AH64/AG64</f>
        <v>#DIV/0!</v>
      </c>
      <c r="AJ64" s="69"/>
      <c r="AK64" s="69"/>
      <c r="AL64" s="69" t="e">
        <f>+AK64/AJ64</f>
        <v>#DIV/0!</v>
      </c>
      <c r="AM64" s="69"/>
      <c r="AN64" s="69"/>
      <c r="AO64" s="69" t="e">
        <f>+AN64/AM64</f>
        <v>#DIV/0!</v>
      </c>
      <c r="AP64" s="70"/>
      <c r="AQ64" s="70"/>
      <c r="AR64" s="70" t="e">
        <f>+AQ64/AP64</f>
        <v>#DIV/0!</v>
      </c>
      <c r="AS64" s="70"/>
      <c r="AT64" s="70"/>
      <c r="AU64" s="70" t="e">
        <f>+AT64/AS64</f>
        <v>#DIV/0!</v>
      </c>
      <c r="AV64" s="70"/>
      <c r="AW64" s="70"/>
      <c r="AX64" s="70" t="e">
        <f>+AW64/AV64</f>
        <v>#DIV/0!</v>
      </c>
      <c r="AY64" s="70"/>
      <c r="AZ64" s="70"/>
      <c r="BA64" s="70" t="e">
        <f>+AZ64/AY64</f>
        <v>#DIV/0!</v>
      </c>
      <c r="BB64" s="70"/>
      <c r="BC64" s="70"/>
      <c r="BD64" s="70"/>
      <c r="BE64" s="70">
        <f>+R64+U64+X64+AA64+AD64+AG64+AJ64+AM64+AP64+AS64+AV64+AY64</f>
        <v>1</v>
      </c>
      <c r="BF64" s="70">
        <f>+S64+V64+Y64+AB64+AE64+AH64+AK64+AN64+AQ64+AT64+AW64+AZ64</f>
        <v>0</v>
      </c>
      <c r="BG64" s="71">
        <f>IF(BF64,BF64/BE64,0)</f>
        <v>0</v>
      </c>
      <c r="BH64" s="72">
        <f>+BG64*Q64</f>
        <v>0</v>
      </c>
      <c r="BI64" s="73"/>
      <c r="BJ64" s="74"/>
      <c r="BK64" s="77" t="s">
        <v>489</v>
      </c>
      <c r="BL64" s="76">
        <f t="shared" ref="BL64:BL79" si="66">BG64</f>
        <v>0</v>
      </c>
      <c r="BM64" s="179">
        <f>BH64</f>
        <v>0</v>
      </c>
    </row>
    <row r="65" spans="2:65" ht="81.75" customHeight="1">
      <c r="B65" s="224"/>
      <c r="C65" s="225"/>
      <c r="D65" s="65" t="s">
        <v>60</v>
      </c>
      <c r="E65" s="214" t="s">
        <v>276</v>
      </c>
      <c r="F65" s="214"/>
      <c r="G65" s="214" t="s">
        <v>100</v>
      </c>
      <c r="H65" s="214"/>
      <c r="I65" s="214" t="s">
        <v>105</v>
      </c>
      <c r="J65" s="214"/>
      <c r="K65" s="214" t="s">
        <v>106</v>
      </c>
      <c r="L65" s="214"/>
      <c r="M65" s="214" t="s">
        <v>101</v>
      </c>
      <c r="N65" s="214"/>
      <c r="O65" s="127" t="s">
        <v>36</v>
      </c>
      <c r="P65" s="128">
        <v>44561</v>
      </c>
      <c r="Q65" s="68">
        <f t="shared" ref="Q65:Q91" si="67">20%/28</f>
        <v>7.1428571428571435E-3</v>
      </c>
      <c r="R65" s="69">
        <v>4</v>
      </c>
      <c r="S65" s="69">
        <v>4</v>
      </c>
      <c r="T65" s="69">
        <f t="shared" ref="T65:T91" si="68">+S65/R65</f>
        <v>1</v>
      </c>
      <c r="U65" s="69">
        <v>4</v>
      </c>
      <c r="V65" s="69">
        <v>4</v>
      </c>
      <c r="W65" s="69">
        <f t="shared" ref="W65:W91" si="69">+V65/U65</f>
        <v>1</v>
      </c>
      <c r="X65" s="69">
        <v>4</v>
      </c>
      <c r="Y65" s="69">
        <v>4</v>
      </c>
      <c r="Z65" s="69">
        <f t="shared" ref="Z65:Z91" si="70">+Y65/X65</f>
        <v>1</v>
      </c>
      <c r="AA65" s="69">
        <v>4</v>
      </c>
      <c r="AB65" s="69">
        <v>4</v>
      </c>
      <c r="AC65" s="69">
        <f t="shared" ref="AC65:AC91" si="71">+AB65/AA65</f>
        <v>1</v>
      </c>
      <c r="AD65" s="69">
        <v>4</v>
      </c>
      <c r="AE65" s="69"/>
      <c r="AF65" s="69">
        <f t="shared" ref="AF65:AF91" si="72">+AE65/AD65</f>
        <v>0</v>
      </c>
      <c r="AG65" s="69">
        <v>4</v>
      </c>
      <c r="AH65" s="69"/>
      <c r="AI65" s="69">
        <f t="shared" ref="AI65:AI91" si="73">+AH65/AG65</f>
        <v>0</v>
      </c>
      <c r="AJ65" s="69">
        <v>23</v>
      </c>
      <c r="AK65" s="69"/>
      <c r="AL65" s="69">
        <f t="shared" ref="AL65:AL91" si="74">+AK65/AJ65</f>
        <v>0</v>
      </c>
      <c r="AM65" s="69">
        <v>4</v>
      </c>
      <c r="AN65" s="69"/>
      <c r="AO65" s="69">
        <f t="shared" ref="AO65:AO91" si="75">+AN65/AM65</f>
        <v>0</v>
      </c>
      <c r="AP65" s="70">
        <v>4</v>
      </c>
      <c r="AQ65" s="70"/>
      <c r="AR65" s="70">
        <f t="shared" ref="AR65:AR91" si="76">+AQ65/AP65</f>
        <v>0</v>
      </c>
      <c r="AS65" s="70">
        <v>4</v>
      </c>
      <c r="AT65" s="70"/>
      <c r="AU65" s="70">
        <f t="shared" ref="AU65:AU91" si="77">+AT65/AS65</f>
        <v>0</v>
      </c>
      <c r="AV65" s="70">
        <v>4</v>
      </c>
      <c r="AW65" s="70"/>
      <c r="AX65" s="70">
        <f t="shared" ref="AX65:AX91" si="78">+AW65/AV65</f>
        <v>0</v>
      </c>
      <c r="AY65" s="70">
        <v>4</v>
      </c>
      <c r="AZ65" s="70"/>
      <c r="BA65" s="70">
        <f t="shared" ref="BA65:BA91" si="79">+AZ65/AY65</f>
        <v>0</v>
      </c>
      <c r="BB65" s="70">
        <v>23</v>
      </c>
      <c r="BC65" s="70"/>
      <c r="BD65" s="70">
        <f>+BC65/BB65</f>
        <v>0</v>
      </c>
      <c r="BE65" s="70">
        <f>+R65+U65+X65+AA65+AD65+AG65+AJ65+AM65+AP65+AS65+AV65+AY65+BB65</f>
        <v>90</v>
      </c>
      <c r="BF65" s="70">
        <f>+S65+V65+Y65+AB65+AE65+AH65+AK65+AN65+AQ65+AT65+AW65+AZ65+BC65</f>
        <v>16</v>
      </c>
      <c r="BG65" s="71">
        <f t="shared" ref="BG65:BG91" si="80">IF(BF65,BF65/BE65,0)</f>
        <v>0.17777777777777778</v>
      </c>
      <c r="BH65" s="72">
        <f t="shared" ref="BH65:BH91" si="81">+BG65*Q65</f>
        <v>1.2698412698412701E-3</v>
      </c>
      <c r="BI65" s="73" t="s">
        <v>562</v>
      </c>
      <c r="BJ65" s="74" t="s">
        <v>563</v>
      </c>
      <c r="BK65" s="83" t="s">
        <v>490</v>
      </c>
      <c r="BL65" s="76">
        <f t="shared" si="66"/>
        <v>0.17777777777777778</v>
      </c>
      <c r="BM65" s="179">
        <f t="shared" ref="BM65:BM73" si="82">BH65</f>
        <v>1.2698412698412701E-3</v>
      </c>
    </row>
    <row r="66" spans="2:65" ht="94.5" customHeight="1">
      <c r="B66" s="224"/>
      <c r="C66" s="225"/>
      <c r="D66" s="65" t="s">
        <v>61</v>
      </c>
      <c r="E66" s="214" t="s">
        <v>278</v>
      </c>
      <c r="F66" s="214"/>
      <c r="G66" s="214" t="s">
        <v>102</v>
      </c>
      <c r="H66" s="214"/>
      <c r="I66" s="214" t="s">
        <v>104</v>
      </c>
      <c r="J66" s="214"/>
      <c r="K66" s="214" t="s">
        <v>101</v>
      </c>
      <c r="L66" s="214"/>
      <c r="M66" s="214" t="s">
        <v>103</v>
      </c>
      <c r="N66" s="214"/>
      <c r="O66" s="127" t="s">
        <v>36</v>
      </c>
      <c r="P66" s="128">
        <v>44561</v>
      </c>
      <c r="Q66" s="68">
        <f t="shared" si="67"/>
        <v>7.1428571428571435E-3</v>
      </c>
      <c r="R66" s="69"/>
      <c r="S66" s="69"/>
      <c r="T66" s="69" t="e">
        <f t="shared" si="68"/>
        <v>#DIV/0!</v>
      </c>
      <c r="U66" s="69"/>
      <c r="V66" s="69"/>
      <c r="W66" s="69" t="e">
        <f t="shared" si="69"/>
        <v>#DIV/0!</v>
      </c>
      <c r="X66" s="69"/>
      <c r="Y66" s="69"/>
      <c r="Z66" s="69" t="e">
        <f t="shared" si="70"/>
        <v>#DIV/0!</v>
      </c>
      <c r="AA66" s="69"/>
      <c r="AB66" s="69"/>
      <c r="AC66" s="69" t="e">
        <f t="shared" si="71"/>
        <v>#DIV/0!</v>
      </c>
      <c r="AD66" s="69"/>
      <c r="AE66" s="69"/>
      <c r="AF66" s="69" t="e">
        <f t="shared" si="72"/>
        <v>#DIV/0!</v>
      </c>
      <c r="AG66" s="69"/>
      <c r="AH66" s="69"/>
      <c r="AI66" s="69" t="e">
        <f t="shared" si="73"/>
        <v>#DIV/0!</v>
      </c>
      <c r="AJ66" s="69"/>
      <c r="AK66" s="69"/>
      <c r="AL66" s="69" t="e">
        <f t="shared" si="74"/>
        <v>#DIV/0!</v>
      </c>
      <c r="AM66" s="69"/>
      <c r="AN66" s="69"/>
      <c r="AO66" s="69" t="e">
        <f t="shared" si="75"/>
        <v>#DIV/0!</v>
      </c>
      <c r="AP66" s="70"/>
      <c r="AQ66" s="70"/>
      <c r="AR66" s="70" t="e">
        <f t="shared" si="76"/>
        <v>#DIV/0!</v>
      </c>
      <c r="AS66" s="70"/>
      <c r="AT66" s="70"/>
      <c r="AU66" s="70" t="e">
        <f t="shared" si="77"/>
        <v>#DIV/0!</v>
      </c>
      <c r="AV66" s="70"/>
      <c r="AW66" s="70"/>
      <c r="AX66" s="70" t="e">
        <f t="shared" si="78"/>
        <v>#DIV/0!</v>
      </c>
      <c r="AY66" s="70">
        <v>3</v>
      </c>
      <c r="AZ66" s="70"/>
      <c r="BA66" s="70">
        <f t="shared" si="79"/>
        <v>0</v>
      </c>
      <c r="BB66" s="70"/>
      <c r="BC66" s="70"/>
      <c r="BD66" s="70"/>
      <c r="BE66" s="70">
        <f t="shared" ref="BE66:BF91" si="83">+R66+U66+X66+AA66+AD66+AG66+AJ66+AM66+AP66+AS66+AV66+AY66</f>
        <v>3</v>
      </c>
      <c r="BF66" s="70">
        <f t="shared" si="83"/>
        <v>0</v>
      </c>
      <c r="BG66" s="71">
        <f t="shared" si="80"/>
        <v>0</v>
      </c>
      <c r="BH66" s="72">
        <f t="shared" si="81"/>
        <v>0</v>
      </c>
      <c r="BI66" s="73"/>
      <c r="BJ66" s="74"/>
      <c r="BK66" s="77" t="s">
        <v>443</v>
      </c>
      <c r="BL66" s="76">
        <f t="shared" si="66"/>
        <v>0</v>
      </c>
      <c r="BM66" s="179">
        <f t="shared" si="82"/>
        <v>0</v>
      </c>
    </row>
    <row r="67" spans="2:65" s="64" customFormat="1" ht="75" customHeight="1">
      <c r="B67" s="224"/>
      <c r="C67" s="225"/>
      <c r="D67" s="65" t="s">
        <v>62</v>
      </c>
      <c r="E67" s="214" t="s">
        <v>277</v>
      </c>
      <c r="F67" s="214"/>
      <c r="G67" s="214" t="s">
        <v>381</v>
      </c>
      <c r="H67" s="214"/>
      <c r="I67" s="214" t="s">
        <v>315</v>
      </c>
      <c r="J67" s="214"/>
      <c r="K67" s="214" t="s">
        <v>30</v>
      </c>
      <c r="L67" s="214"/>
      <c r="M67" s="214"/>
      <c r="N67" s="214"/>
      <c r="O67" s="127" t="s">
        <v>36</v>
      </c>
      <c r="P67" s="128" t="s">
        <v>316</v>
      </c>
      <c r="Q67" s="68">
        <f t="shared" si="67"/>
        <v>7.1428571428571435E-3</v>
      </c>
      <c r="R67" s="69"/>
      <c r="S67" s="69"/>
      <c r="T67" s="69" t="e">
        <f t="shared" si="68"/>
        <v>#DIV/0!</v>
      </c>
      <c r="U67" s="69"/>
      <c r="V67" s="69"/>
      <c r="W67" s="69" t="e">
        <f t="shared" si="69"/>
        <v>#DIV/0!</v>
      </c>
      <c r="X67" s="69"/>
      <c r="Y67" s="69"/>
      <c r="Z67" s="69" t="e">
        <f t="shared" si="70"/>
        <v>#DIV/0!</v>
      </c>
      <c r="AA67" s="69">
        <v>1</v>
      </c>
      <c r="AB67" s="69">
        <v>1</v>
      </c>
      <c r="AC67" s="69">
        <f t="shared" si="71"/>
        <v>1</v>
      </c>
      <c r="AD67" s="69"/>
      <c r="AE67" s="69"/>
      <c r="AF67" s="69" t="e">
        <f t="shared" si="72"/>
        <v>#DIV/0!</v>
      </c>
      <c r="AG67" s="69"/>
      <c r="AH67" s="69"/>
      <c r="AI67" s="69" t="e">
        <f t="shared" si="73"/>
        <v>#DIV/0!</v>
      </c>
      <c r="AJ67" s="69"/>
      <c r="AK67" s="69"/>
      <c r="AL67" s="69" t="e">
        <f t="shared" si="74"/>
        <v>#DIV/0!</v>
      </c>
      <c r="AM67" s="69">
        <v>1</v>
      </c>
      <c r="AN67" s="69"/>
      <c r="AO67" s="69">
        <f t="shared" si="75"/>
        <v>0</v>
      </c>
      <c r="AP67" s="70"/>
      <c r="AQ67" s="70"/>
      <c r="AR67" s="70" t="e">
        <f t="shared" si="76"/>
        <v>#DIV/0!</v>
      </c>
      <c r="AS67" s="70"/>
      <c r="AT67" s="70"/>
      <c r="AU67" s="70" t="e">
        <f t="shared" si="77"/>
        <v>#DIV/0!</v>
      </c>
      <c r="AV67" s="70"/>
      <c r="AW67" s="70"/>
      <c r="AX67" s="70" t="e">
        <f t="shared" si="78"/>
        <v>#DIV/0!</v>
      </c>
      <c r="AY67" s="70">
        <v>1</v>
      </c>
      <c r="AZ67" s="70"/>
      <c r="BA67" s="70">
        <f t="shared" si="79"/>
        <v>0</v>
      </c>
      <c r="BB67" s="70"/>
      <c r="BC67" s="70"/>
      <c r="BD67" s="70"/>
      <c r="BE67" s="70">
        <f t="shared" si="83"/>
        <v>3</v>
      </c>
      <c r="BF67" s="70">
        <f t="shared" si="83"/>
        <v>1</v>
      </c>
      <c r="BG67" s="71">
        <f t="shared" si="80"/>
        <v>0.33333333333333331</v>
      </c>
      <c r="BH67" s="72">
        <f t="shared" si="81"/>
        <v>2.3809523809523812E-3</v>
      </c>
      <c r="BI67" s="73"/>
      <c r="BJ67" s="74" t="s">
        <v>564</v>
      </c>
      <c r="BK67" s="83" t="s">
        <v>491</v>
      </c>
      <c r="BL67" s="76">
        <f t="shared" si="66"/>
        <v>0.33333333333333331</v>
      </c>
      <c r="BM67" s="179">
        <f t="shared" si="82"/>
        <v>2.3809523809523812E-3</v>
      </c>
    </row>
    <row r="68" spans="2:65" s="64" customFormat="1" ht="93" customHeight="1">
      <c r="B68" s="224"/>
      <c r="C68" s="225"/>
      <c r="D68" s="247" t="s">
        <v>108</v>
      </c>
      <c r="E68" s="249" t="s">
        <v>201</v>
      </c>
      <c r="F68" s="250"/>
      <c r="G68" s="214" t="s">
        <v>216</v>
      </c>
      <c r="H68" s="214"/>
      <c r="I68" s="214" t="s">
        <v>218</v>
      </c>
      <c r="J68" s="214"/>
      <c r="K68" s="214" t="s">
        <v>202</v>
      </c>
      <c r="L68" s="214"/>
      <c r="M68" s="214" t="s">
        <v>12</v>
      </c>
      <c r="N68" s="214"/>
      <c r="O68" s="127" t="s">
        <v>36</v>
      </c>
      <c r="P68" s="128" t="s">
        <v>219</v>
      </c>
      <c r="Q68" s="68">
        <f t="shared" si="67"/>
        <v>7.1428571428571435E-3</v>
      </c>
      <c r="R68" s="69"/>
      <c r="S68" s="69"/>
      <c r="T68" s="69" t="e">
        <f t="shared" si="68"/>
        <v>#DIV/0!</v>
      </c>
      <c r="U68" s="69"/>
      <c r="V68" s="69"/>
      <c r="W68" s="69" t="e">
        <f t="shared" si="69"/>
        <v>#DIV/0!</v>
      </c>
      <c r="X68" s="69">
        <v>1</v>
      </c>
      <c r="Y68" s="69">
        <v>1</v>
      </c>
      <c r="Z68" s="69">
        <f t="shared" si="70"/>
        <v>1</v>
      </c>
      <c r="AA68" s="69"/>
      <c r="AB68" s="69"/>
      <c r="AC68" s="69" t="e">
        <f t="shared" si="71"/>
        <v>#DIV/0!</v>
      </c>
      <c r="AD68" s="69"/>
      <c r="AE68" s="69"/>
      <c r="AF68" s="69" t="e">
        <f t="shared" si="72"/>
        <v>#DIV/0!</v>
      </c>
      <c r="AG68" s="69"/>
      <c r="AH68" s="69"/>
      <c r="AI68" s="69" t="e">
        <f t="shared" si="73"/>
        <v>#DIV/0!</v>
      </c>
      <c r="AJ68" s="69"/>
      <c r="AK68" s="69"/>
      <c r="AL68" s="69" t="e">
        <f t="shared" si="74"/>
        <v>#DIV/0!</v>
      </c>
      <c r="AM68" s="69"/>
      <c r="AN68" s="69"/>
      <c r="AO68" s="69" t="e">
        <f t="shared" si="75"/>
        <v>#DIV/0!</v>
      </c>
      <c r="AP68" s="70">
        <v>1</v>
      </c>
      <c r="AQ68" s="70"/>
      <c r="AR68" s="70">
        <f t="shared" si="76"/>
        <v>0</v>
      </c>
      <c r="AS68" s="70"/>
      <c r="AT68" s="70"/>
      <c r="AU68" s="70" t="e">
        <f t="shared" si="77"/>
        <v>#DIV/0!</v>
      </c>
      <c r="AV68" s="70"/>
      <c r="AW68" s="70"/>
      <c r="AX68" s="70" t="e">
        <f t="shared" si="78"/>
        <v>#DIV/0!</v>
      </c>
      <c r="AY68" s="70"/>
      <c r="AZ68" s="70"/>
      <c r="BA68" s="70" t="e">
        <f t="shared" si="79"/>
        <v>#DIV/0!</v>
      </c>
      <c r="BB68" s="70"/>
      <c r="BC68" s="70"/>
      <c r="BD68" s="70"/>
      <c r="BE68" s="70">
        <f t="shared" si="83"/>
        <v>2</v>
      </c>
      <c r="BF68" s="70">
        <f t="shared" si="83"/>
        <v>1</v>
      </c>
      <c r="BG68" s="71">
        <f t="shared" si="80"/>
        <v>0.5</v>
      </c>
      <c r="BH68" s="72">
        <f t="shared" si="81"/>
        <v>3.5714285714285718E-3</v>
      </c>
      <c r="BI68" s="73"/>
      <c r="BJ68" s="129" t="s">
        <v>565</v>
      </c>
      <c r="BK68" s="83" t="s">
        <v>492</v>
      </c>
      <c r="BL68" s="76">
        <f t="shared" si="66"/>
        <v>0.5</v>
      </c>
      <c r="BM68" s="179">
        <f t="shared" si="82"/>
        <v>3.5714285714285718E-3</v>
      </c>
    </row>
    <row r="69" spans="2:65" s="64" customFormat="1" ht="63" customHeight="1">
      <c r="B69" s="224"/>
      <c r="C69" s="225"/>
      <c r="D69" s="248"/>
      <c r="E69" s="251"/>
      <c r="F69" s="252"/>
      <c r="G69" s="214" t="s">
        <v>217</v>
      </c>
      <c r="H69" s="214"/>
      <c r="I69" s="214"/>
      <c r="J69" s="214"/>
      <c r="K69" s="214"/>
      <c r="L69" s="214"/>
      <c r="M69" s="214"/>
      <c r="N69" s="214"/>
      <c r="O69" s="127"/>
      <c r="P69" s="128" t="s">
        <v>220</v>
      </c>
      <c r="Q69" s="68">
        <f t="shared" si="67"/>
        <v>7.1428571428571435E-3</v>
      </c>
      <c r="R69" s="69"/>
      <c r="S69" s="69"/>
      <c r="T69" s="69" t="e">
        <f t="shared" si="68"/>
        <v>#DIV/0!</v>
      </c>
      <c r="U69" s="69"/>
      <c r="V69" s="69"/>
      <c r="W69" s="69" t="e">
        <f t="shared" si="69"/>
        <v>#DIV/0!</v>
      </c>
      <c r="X69" s="69"/>
      <c r="Y69" s="69"/>
      <c r="Z69" s="69" t="e">
        <f t="shared" si="70"/>
        <v>#DIV/0!</v>
      </c>
      <c r="AA69" s="69"/>
      <c r="AB69" s="69"/>
      <c r="AC69" s="69" t="e">
        <f t="shared" si="71"/>
        <v>#DIV/0!</v>
      </c>
      <c r="AD69" s="69"/>
      <c r="AE69" s="69"/>
      <c r="AF69" s="69" t="e">
        <f t="shared" si="72"/>
        <v>#DIV/0!</v>
      </c>
      <c r="AG69" s="69">
        <v>1</v>
      </c>
      <c r="AH69" s="69"/>
      <c r="AI69" s="69">
        <f t="shared" si="73"/>
        <v>0</v>
      </c>
      <c r="AJ69" s="69"/>
      <c r="AK69" s="69"/>
      <c r="AL69" s="69" t="e">
        <f t="shared" si="74"/>
        <v>#DIV/0!</v>
      </c>
      <c r="AM69" s="69"/>
      <c r="AN69" s="69"/>
      <c r="AO69" s="69" t="e">
        <f t="shared" si="75"/>
        <v>#DIV/0!</v>
      </c>
      <c r="AP69" s="70"/>
      <c r="AQ69" s="70"/>
      <c r="AR69" s="70" t="e">
        <f t="shared" si="76"/>
        <v>#DIV/0!</v>
      </c>
      <c r="AS69" s="70"/>
      <c r="AT69" s="70"/>
      <c r="AU69" s="70" t="e">
        <f t="shared" si="77"/>
        <v>#DIV/0!</v>
      </c>
      <c r="AV69" s="70"/>
      <c r="AW69" s="70"/>
      <c r="AX69" s="70" t="e">
        <f t="shared" si="78"/>
        <v>#DIV/0!</v>
      </c>
      <c r="AY69" s="70">
        <v>1</v>
      </c>
      <c r="AZ69" s="70"/>
      <c r="BA69" s="70">
        <f t="shared" si="79"/>
        <v>0</v>
      </c>
      <c r="BB69" s="70"/>
      <c r="BC69" s="70"/>
      <c r="BD69" s="70"/>
      <c r="BE69" s="70">
        <f t="shared" si="83"/>
        <v>2</v>
      </c>
      <c r="BF69" s="70">
        <f t="shared" si="83"/>
        <v>0</v>
      </c>
      <c r="BG69" s="71">
        <f t="shared" si="80"/>
        <v>0</v>
      </c>
      <c r="BH69" s="72">
        <f t="shared" si="81"/>
        <v>0</v>
      </c>
      <c r="BI69" s="73"/>
      <c r="BJ69" s="74"/>
      <c r="BK69" s="77" t="s">
        <v>486</v>
      </c>
      <c r="BL69" s="76">
        <f t="shared" si="66"/>
        <v>0</v>
      </c>
      <c r="BM69" s="179">
        <f t="shared" si="82"/>
        <v>0</v>
      </c>
    </row>
    <row r="70" spans="2:65" s="64" customFormat="1" ht="63.75" customHeight="1">
      <c r="B70" s="224"/>
      <c r="C70" s="225"/>
      <c r="D70" s="65" t="s">
        <v>109</v>
      </c>
      <c r="E70" s="214" t="s">
        <v>279</v>
      </c>
      <c r="F70" s="214"/>
      <c r="G70" s="214" t="s">
        <v>258</v>
      </c>
      <c r="H70" s="214"/>
      <c r="I70" s="214" t="s">
        <v>118</v>
      </c>
      <c r="J70" s="214"/>
      <c r="K70" s="214" t="s">
        <v>12</v>
      </c>
      <c r="L70" s="214"/>
      <c r="M70" s="214"/>
      <c r="N70" s="214"/>
      <c r="O70" s="127" t="s">
        <v>36</v>
      </c>
      <c r="P70" s="128">
        <v>44438</v>
      </c>
      <c r="Q70" s="68">
        <f t="shared" si="67"/>
        <v>7.1428571428571435E-3</v>
      </c>
      <c r="R70" s="69"/>
      <c r="S70" s="69"/>
      <c r="T70" s="69" t="e">
        <f t="shared" si="68"/>
        <v>#DIV/0!</v>
      </c>
      <c r="U70" s="69"/>
      <c r="V70" s="69"/>
      <c r="W70" s="69" t="e">
        <f t="shared" si="69"/>
        <v>#DIV/0!</v>
      </c>
      <c r="X70" s="69"/>
      <c r="Y70" s="69"/>
      <c r="Z70" s="69" t="e">
        <f t="shared" si="70"/>
        <v>#DIV/0!</v>
      </c>
      <c r="AA70" s="69"/>
      <c r="AB70" s="69"/>
      <c r="AC70" s="69" t="e">
        <f t="shared" si="71"/>
        <v>#DIV/0!</v>
      </c>
      <c r="AD70" s="69"/>
      <c r="AE70" s="69"/>
      <c r="AF70" s="69" t="e">
        <f t="shared" si="72"/>
        <v>#DIV/0!</v>
      </c>
      <c r="AG70" s="69"/>
      <c r="AH70" s="69"/>
      <c r="AI70" s="69" t="e">
        <f t="shared" si="73"/>
        <v>#DIV/0!</v>
      </c>
      <c r="AJ70" s="69"/>
      <c r="AK70" s="69"/>
      <c r="AL70" s="69" t="e">
        <f t="shared" si="74"/>
        <v>#DIV/0!</v>
      </c>
      <c r="AM70" s="69">
        <v>1</v>
      </c>
      <c r="AN70" s="69"/>
      <c r="AO70" s="69">
        <f t="shared" si="75"/>
        <v>0</v>
      </c>
      <c r="AP70" s="70"/>
      <c r="AQ70" s="70"/>
      <c r="AR70" s="70" t="e">
        <f t="shared" si="76"/>
        <v>#DIV/0!</v>
      </c>
      <c r="AS70" s="70"/>
      <c r="AT70" s="70"/>
      <c r="AU70" s="70" t="e">
        <f t="shared" si="77"/>
        <v>#DIV/0!</v>
      </c>
      <c r="AV70" s="70"/>
      <c r="AW70" s="70"/>
      <c r="AX70" s="70" t="e">
        <f t="shared" si="78"/>
        <v>#DIV/0!</v>
      </c>
      <c r="AY70" s="70"/>
      <c r="AZ70" s="70"/>
      <c r="BA70" s="70" t="e">
        <f t="shared" si="79"/>
        <v>#DIV/0!</v>
      </c>
      <c r="BB70" s="70"/>
      <c r="BC70" s="70"/>
      <c r="BD70" s="70"/>
      <c r="BE70" s="70">
        <f t="shared" si="83"/>
        <v>1</v>
      </c>
      <c r="BF70" s="70">
        <f t="shared" si="83"/>
        <v>0</v>
      </c>
      <c r="BG70" s="71">
        <f t="shared" si="80"/>
        <v>0</v>
      </c>
      <c r="BH70" s="72">
        <f t="shared" si="81"/>
        <v>0</v>
      </c>
      <c r="BI70" s="73"/>
      <c r="BJ70" s="74"/>
      <c r="BK70" s="77" t="s">
        <v>489</v>
      </c>
      <c r="BL70" s="76">
        <f t="shared" si="66"/>
        <v>0</v>
      </c>
      <c r="BM70" s="179">
        <f t="shared" si="82"/>
        <v>0</v>
      </c>
    </row>
    <row r="71" spans="2:65" s="64" customFormat="1" ht="66.900000000000006" customHeight="1">
      <c r="B71" s="224"/>
      <c r="C71" s="225"/>
      <c r="D71" s="65" t="s">
        <v>111</v>
      </c>
      <c r="E71" s="214" t="s">
        <v>280</v>
      </c>
      <c r="F71" s="214"/>
      <c r="G71" s="214" t="s">
        <v>163</v>
      </c>
      <c r="H71" s="214"/>
      <c r="I71" s="214" t="s">
        <v>117</v>
      </c>
      <c r="J71" s="214"/>
      <c r="K71" s="214" t="s">
        <v>6</v>
      </c>
      <c r="L71" s="214"/>
      <c r="M71" s="214"/>
      <c r="N71" s="214"/>
      <c r="O71" s="127" t="s">
        <v>36</v>
      </c>
      <c r="P71" s="128">
        <v>44408</v>
      </c>
      <c r="Q71" s="68">
        <f t="shared" si="67"/>
        <v>7.1428571428571435E-3</v>
      </c>
      <c r="R71" s="69"/>
      <c r="S71" s="69"/>
      <c r="T71" s="69" t="e">
        <f t="shared" si="68"/>
        <v>#DIV/0!</v>
      </c>
      <c r="U71" s="69"/>
      <c r="V71" s="69"/>
      <c r="W71" s="69" t="e">
        <f t="shared" si="69"/>
        <v>#DIV/0!</v>
      </c>
      <c r="X71" s="69"/>
      <c r="Y71" s="69"/>
      <c r="Z71" s="69" t="e">
        <f t="shared" si="70"/>
        <v>#DIV/0!</v>
      </c>
      <c r="AA71" s="69"/>
      <c r="AB71" s="69"/>
      <c r="AC71" s="69" t="e">
        <f t="shared" si="71"/>
        <v>#DIV/0!</v>
      </c>
      <c r="AD71" s="69"/>
      <c r="AE71" s="69"/>
      <c r="AF71" s="69" t="e">
        <f t="shared" si="72"/>
        <v>#DIV/0!</v>
      </c>
      <c r="AG71" s="69"/>
      <c r="AH71" s="69"/>
      <c r="AI71" s="69" t="e">
        <f t="shared" si="73"/>
        <v>#DIV/0!</v>
      </c>
      <c r="AJ71" s="69">
        <v>1</v>
      </c>
      <c r="AK71" s="69"/>
      <c r="AL71" s="69">
        <f t="shared" si="74"/>
        <v>0</v>
      </c>
      <c r="AM71" s="69"/>
      <c r="AN71" s="69"/>
      <c r="AO71" s="69" t="e">
        <f t="shared" si="75"/>
        <v>#DIV/0!</v>
      </c>
      <c r="AP71" s="70"/>
      <c r="AQ71" s="70"/>
      <c r="AR71" s="70" t="e">
        <f t="shared" si="76"/>
        <v>#DIV/0!</v>
      </c>
      <c r="AS71" s="70"/>
      <c r="AT71" s="70"/>
      <c r="AU71" s="70" t="e">
        <f t="shared" si="77"/>
        <v>#DIV/0!</v>
      </c>
      <c r="AV71" s="70"/>
      <c r="AW71" s="70"/>
      <c r="AX71" s="70" t="e">
        <f t="shared" si="78"/>
        <v>#DIV/0!</v>
      </c>
      <c r="AY71" s="70"/>
      <c r="AZ71" s="70"/>
      <c r="BA71" s="70" t="e">
        <f t="shared" si="79"/>
        <v>#DIV/0!</v>
      </c>
      <c r="BB71" s="70"/>
      <c r="BC71" s="70"/>
      <c r="BD71" s="70"/>
      <c r="BE71" s="70">
        <f t="shared" si="83"/>
        <v>1</v>
      </c>
      <c r="BF71" s="70">
        <f t="shared" si="83"/>
        <v>0</v>
      </c>
      <c r="BG71" s="71">
        <f t="shared" si="80"/>
        <v>0</v>
      </c>
      <c r="BH71" s="72">
        <f t="shared" si="81"/>
        <v>0</v>
      </c>
      <c r="BI71" s="73"/>
      <c r="BJ71" s="74" t="s">
        <v>566</v>
      </c>
      <c r="BK71" s="75" t="s">
        <v>493</v>
      </c>
      <c r="BL71" s="76">
        <f t="shared" si="66"/>
        <v>0</v>
      </c>
      <c r="BM71" s="179">
        <f t="shared" si="82"/>
        <v>0</v>
      </c>
    </row>
    <row r="72" spans="2:65" s="64" customFormat="1" ht="76.5" customHeight="1">
      <c r="B72" s="224"/>
      <c r="C72" s="225"/>
      <c r="D72" s="65" t="s">
        <v>112</v>
      </c>
      <c r="E72" s="214" t="s">
        <v>281</v>
      </c>
      <c r="F72" s="214"/>
      <c r="G72" s="214" t="s">
        <v>303</v>
      </c>
      <c r="H72" s="214"/>
      <c r="I72" s="214" t="s">
        <v>119</v>
      </c>
      <c r="J72" s="214"/>
      <c r="K72" s="214" t="s">
        <v>6</v>
      </c>
      <c r="L72" s="214"/>
      <c r="M72" s="214"/>
      <c r="N72" s="214"/>
      <c r="O72" s="127" t="s">
        <v>36</v>
      </c>
      <c r="P72" s="128">
        <v>44530</v>
      </c>
      <c r="Q72" s="68">
        <f t="shared" si="67"/>
        <v>7.1428571428571435E-3</v>
      </c>
      <c r="R72" s="69"/>
      <c r="S72" s="69"/>
      <c r="T72" s="69" t="e">
        <f t="shared" si="68"/>
        <v>#DIV/0!</v>
      </c>
      <c r="U72" s="69"/>
      <c r="V72" s="69"/>
      <c r="W72" s="69" t="e">
        <f t="shared" si="69"/>
        <v>#DIV/0!</v>
      </c>
      <c r="X72" s="69"/>
      <c r="Y72" s="69"/>
      <c r="Z72" s="69" t="e">
        <f t="shared" si="70"/>
        <v>#DIV/0!</v>
      </c>
      <c r="AA72" s="69"/>
      <c r="AB72" s="69"/>
      <c r="AC72" s="69" t="e">
        <f t="shared" si="71"/>
        <v>#DIV/0!</v>
      </c>
      <c r="AD72" s="69"/>
      <c r="AE72" s="69"/>
      <c r="AF72" s="69" t="e">
        <f t="shared" si="72"/>
        <v>#DIV/0!</v>
      </c>
      <c r="AG72" s="69"/>
      <c r="AH72" s="69"/>
      <c r="AI72" s="69" t="e">
        <f t="shared" si="73"/>
        <v>#DIV/0!</v>
      </c>
      <c r="AJ72" s="69"/>
      <c r="AK72" s="69"/>
      <c r="AL72" s="69" t="e">
        <f t="shared" si="74"/>
        <v>#DIV/0!</v>
      </c>
      <c r="AM72" s="69"/>
      <c r="AN72" s="69"/>
      <c r="AO72" s="69" t="e">
        <f t="shared" si="75"/>
        <v>#DIV/0!</v>
      </c>
      <c r="AP72" s="70"/>
      <c r="AQ72" s="70"/>
      <c r="AR72" s="70" t="e">
        <f t="shared" si="76"/>
        <v>#DIV/0!</v>
      </c>
      <c r="AS72" s="70"/>
      <c r="AT72" s="70"/>
      <c r="AU72" s="70" t="e">
        <f t="shared" si="77"/>
        <v>#DIV/0!</v>
      </c>
      <c r="AV72" s="70">
        <v>2</v>
      </c>
      <c r="AW72" s="70"/>
      <c r="AX72" s="70">
        <f t="shared" si="78"/>
        <v>0</v>
      </c>
      <c r="AY72" s="70"/>
      <c r="AZ72" s="70"/>
      <c r="BA72" s="70" t="e">
        <f t="shared" si="79"/>
        <v>#DIV/0!</v>
      </c>
      <c r="BB72" s="70"/>
      <c r="BC72" s="70"/>
      <c r="BD72" s="70"/>
      <c r="BE72" s="70">
        <f t="shared" si="83"/>
        <v>2</v>
      </c>
      <c r="BF72" s="70">
        <f t="shared" si="83"/>
        <v>0</v>
      </c>
      <c r="BG72" s="71">
        <f t="shared" si="80"/>
        <v>0</v>
      </c>
      <c r="BH72" s="72">
        <f t="shared" si="81"/>
        <v>0</v>
      </c>
      <c r="BI72" s="73"/>
      <c r="BJ72" s="74" t="s">
        <v>439</v>
      </c>
      <c r="BK72" s="75" t="s">
        <v>494</v>
      </c>
      <c r="BL72" s="76">
        <f t="shared" si="66"/>
        <v>0</v>
      </c>
      <c r="BM72" s="179">
        <f t="shared" si="82"/>
        <v>0</v>
      </c>
    </row>
    <row r="73" spans="2:65" s="64" customFormat="1" ht="156.75" customHeight="1">
      <c r="B73" s="224"/>
      <c r="C73" s="225"/>
      <c r="D73" s="65" t="s">
        <v>113</v>
      </c>
      <c r="E73" s="214" t="s">
        <v>296</v>
      </c>
      <c r="F73" s="214"/>
      <c r="G73" s="214" t="s">
        <v>311</v>
      </c>
      <c r="H73" s="214"/>
      <c r="I73" s="214" t="s">
        <v>129</v>
      </c>
      <c r="J73" s="214"/>
      <c r="K73" s="214" t="s">
        <v>30</v>
      </c>
      <c r="L73" s="214"/>
      <c r="M73" s="214"/>
      <c r="N73" s="214"/>
      <c r="O73" s="127" t="s">
        <v>36</v>
      </c>
      <c r="P73" s="128" t="s">
        <v>320</v>
      </c>
      <c r="Q73" s="68">
        <f t="shared" si="67"/>
        <v>7.1428571428571435E-3</v>
      </c>
      <c r="R73" s="69"/>
      <c r="S73" s="69"/>
      <c r="T73" s="69" t="e">
        <f t="shared" si="68"/>
        <v>#DIV/0!</v>
      </c>
      <c r="U73" s="69"/>
      <c r="V73" s="69"/>
      <c r="W73" s="69" t="e">
        <f t="shared" si="69"/>
        <v>#DIV/0!</v>
      </c>
      <c r="X73" s="69"/>
      <c r="Y73" s="69"/>
      <c r="Z73" s="69" t="e">
        <f t="shared" si="70"/>
        <v>#DIV/0!</v>
      </c>
      <c r="AA73" s="69">
        <v>1</v>
      </c>
      <c r="AB73" s="69">
        <v>0</v>
      </c>
      <c r="AC73" s="69">
        <f t="shared" si="71"/>
        <v>0</v>
      </c>
      <c r="AD73" s="69"/>
      <c r="AE73" s="69"/>
      <c r="AF73" s="69" t="e">
        <f t="shared" si="72"/>
        <v>#DIV/0!</v>
      </c>
      <c r="AG73" s="69"/>
      <c r="AH73" s="69"/>
      <c r="AI73" s="69" t="e">
        <f t="shared" si="73"/>
        <v>#DIV/0!</v>
      </c>
      <c r="AJ73" s="69">
        <v>1</v>
      </c>
      <c r="AK73" s="69"/>
      <c r="AL73" s="69">
        <f t="shared" si="74"/>
        <v>0</v>
      </c>
      <c r="AM73" s="69"/>
      <c r="AN73" s="69"/>
      <c r="AO73" s="69" t="e">
        <f t="shared" si="75"/>
        <v>#DIV/0!</v>
      </c>
      <c r="AP73" s="70"/>
      <c r="AQ73" s="70"/>
      <c r="AR73" s="70" t="e">
        <f t="shared" si="76"/>
        <v>#DIV/0!</v>
      </c>
      <c r="AS73" s="70">
        <v>1</v>
      </c>
      <c r="AT73" s="70"/>
      <c r="AU73" s="70">
        <f t="shared" si="77"/>
        <v>0</v>
      </c>
      <c r="AV73" s="70"/>
      <c r="AW73" s="70"/>
      <c r="AX73" s="70" t="e">
        <f t="shared" si="78"/>
        <v>#DIV/0!</v>
      </c>
      <c r="AY73" s="70">
        <v>1</v>
      </c>
      <c r="AZ73" s="70"/>
      <c r="BA73" s="70">
        <f t="shared" si="79"/>
        <v>0</v>
      </c>
      <c r="BB73" s="70"/>
      <c r="BC73" s="70"/>
      <c r="BD73" s="70"/>
      <c r="BE73" s="70">
        <f t="shared" si="83"/>
        <v>4</v>
      </c>
      <c r="BF73" s="70">
        <f t="shared" si="83"/>
        <v>0</v>
      </c>
      <c r="BG73" s="71">
        <f t="shared" si="80"/>
        <v>0</v>
      </c>
      <c r="BH73" s="72">
        <f t="shared" si="81"/>
        <v>0</v>
      </c>
      <c r="BI73" s="73"/>
      <c r="BJ73" s="74" t="s">
        <v>567</v>
      </c>
      <c r="BK73" s="75" t="s">
        <v>495</v>
      </c>
      <c r="BL73" s="76">
        <v>0</v>
      </c>
      <c r="BM73" s="179">
        <f t="shared" si="82"/>
        <v>0</v>
      </c>
    </row>
    <row r="74" spans="2:65" ht="28.8">
      <c r="B74" s="224"/>
      <c r="C74" s="225"/>
      <c r="D74" s="65" t="s">
        <v>115</v>
      </c>
      <c r="E74" s="214" t="s">
        <v>282</v>
      </c>
      <c r="F74" s="214"/>
      <c r="G74" s="214" t="s">
        <v>130</v>
      </c>
      <c r="H74" s="214"/>
      <c r="I74" s="214" t="s">
        <v>190</v>
      </c>
      <c r="J74" s="214"/>
      <c r="K74" s="214" t="s">
        <v>2</v>
      </c>
      <c r="L74" s="214"/>
      <c r="M74" s="214"/>
      <c r="N74" s="214"/>
      <c r="O74" s="127" t="s">
        <v>36</v>
      </c>
      <c r="P74" s="128">
        <v>44469</v>
      </c>
      <c r="Q74" s="68">
        <f t="shared" si="67"/>
        <v>7.1428571428571435E-3</v>
      </c>
      <c r="R74" s="69"/>
      <c r="S74" s="69"/>
      <c r="T74" s="69" t="e">
        <f t="shared" si="68"/>
        <v>#DIV/0!</v>
      </c>
      <c r="U74" s="69"/>
      <c r="V74" s="69"/>
      <c r="W74" s="69" t="e">
        <f t="shared" si="69"/>
        <v>#DIV/0!</v>
      </c>
      <c r="X74" s="69"/>
      <c r="Y74" s="69"/>
      <c r="Z74" s="69" t="e">
        <f t="shared" si="70"/>
        <v>#DIV/0!</v>
      </c>
      <c r="AA74" s="69"/>
      <c r="AB74" s="69"/>
      <c r="AC74" s="69" t="e">
        <f t="shared" si="71"/>
        <v>#DIV/0!</v>
      </c>
      <c r="AD74" s="69"/>
      <c r="AE74" s="69"/>
      <c r="AF74" s="69" t="e">
        <f t="shared" si="72"/>
        <v>#DIV/0!</v>
      </c>
      <c r="AG74" s="69"/>
      <c r="AH74" s="69"/>
      <c r="AI74" s="69" t="e">
        <f t="shared" si="73"/>
        <v>#DIV/0!</v>
      </c>
      <c r="AJ74" s="69"/>
      <c r="AK74" s="69"/>
      <c r="AL74" s="69" t="e">
        <f t="shared" si="74"/>
        <v>#DIV/0!</v>
      </c>
      <c r="AM74" s="69"/>
      <c r="AN74" s="69"/>
      <c r="AO74" s="69" t="e">
        <f t="shared" si="75"/>
        <v>#DIV/0!</v>
      </c>
      <c r="AP74" s="70">
        <v>1</v>
      </c>
      <c r="AQ74" s="70"/>
      <c r="AR74" s="70">
        <f t="shared" si="76"/>
        <v>0</v>
      </c>
      <c r="AS74" s="70"/>
      <c r="AT74" s="70"/>
      <c r="AU74" s="70" t="e">
        <f t="shared" si="77"/>
        <v>#DIV/0!</v>
      </c>
      <c r="AV74" s="70"/>
      <c r="AW74" s="70"/>
      <c r="AX74" s="70" t="e">
        <f t="shared" si="78"/>
        <v>#DIV/0!</v>
      </c>
      <c r="AY74" s="70"/>
      <c r="AZ74" s="70"/>
      <c r="BA74" s="70" t="e">
        <f t="shared" si="79"/>
        <v>#DIV/0!</v>
      </c>
      <c r="BB74" s="70"/>
      <c r="BC74" s="70"/>
      <c r="BD74" s="70"/>
      <c r="BE74" s="70">
        <f t="shared" si="83"/>
        <v>1</v>
      </c>
      <c r="BF74" s="70">
        <f t="shared" si="83"/>
        <v>0</v>
      </c>
      <c r="BG74" s="71">
        <f t="shared" si="80"/>
        <v>0</v>
      </c>
      <c r="BH74" s="72">
        <f t="shared" si="81"/>
        <v>0</v>
      </c>
      <c r="BI74" s="73"/>
      <c r="BJ74" s="74"/>
      <c r="BK74" s="77" t="s">
        <v>443</v>
      </c>
      <c r="BL74" s="76">
        <f t="shared" si="66"/>
        <v>0</v>
      </c>
      <c r="BM74" s="179">
        <f t="shared" ref="BM74:BM81" si="84">BH74</f>
        <v>0</v>
      </c>
    </row>
    <row r="75" spans="2:65" ht="58.5" customHeight="1">
      <c r="B75" s="224"/>
      <c r="C75" s="225"/>
      <c r="D75" s="65" t="s">
        <v>116</v>
      </c>
      <c r="E75" s="214" t="s">
        <v>283</v>
      </c>
      <c r="F75" s="214"/>
      <c r="G75" s="214" t="s">
        <v>308</v>
      </c>
      <c r="H75" s="214"/>
      <c r="I75" s="214" t="s">
        <v>259</v>
      </c>
      <c r="J75" s="214"/>
      <c r="K75" s="214" t="s">
        <v>19</v>
      </c>
      <c r="L75" s="214"/>
      <c r="M75" s="214"/>
      <c r="N75" s="214"/>
      <c r="O75" s="127" t="s">
        <v>36</v>
      </c>
      <c r="P75" s="128">
        <v>44530</v>
      </c>
      <c r="Q75" s="68">
        <f t="shared" si="67"/>
        <v>7.1428571428571435E-3</v>
      </c>
      <c r="R75" s="69"/>
      <c r="S75" s="69"/>
      <c r="T75" s="69" t="e">
        <f t="shared" si="68"/>
        <v>#DIV/0!</v>
      </c>
      <c r="U75" s="69"/>
      <c r="V75" s="69"/>
      <c r="W75" s="69" t="e">
        <f t="shared" si="69"/>
        <v>#DIV/0!</v>
      </c>
      <c r="X75" s="69"/>
      <c r="Y75" s="69"/>
      <c r="Z75" s="69" t="e">
        <f t="shared" si="70"/>
        <v>#DIV/0!</v>
      </c>
      <c r="AA75" s="69"/>
      <c r="AB75" s="69"/>
      <c r="AC75" s="69" t="e">
        <f t="shared" si="71"/>
        <v>#DIV/0!</v>
      </c>
      <c r="AD75" s="69"/>
      <c r="AE75" s="69"/>
      <c r="AF75" s="69" t="e">
        <f t="shared" si="72"/>
        <v>#DIV/0!</v>
      </c>
      <c r="AG75" s="69"/>
      <c r="AH75" s="69"/>
      <c r="AI75" s="69" t="e">
        <f t="shared" si="73"/>
        <v>#DIV/0!</v>
      </c>
      <c r="AJ75" s="69"/>
      <c r="AK75" s="69"/>
      <c r="AL75" s="69" t="e">
        <f t="shared" si="74"/>
        <v>#DIV/0!</v>
      </c>
      <c r="AM75" s="69"/>
      <c r="AN75" s="69"/>
      <c r="AO75" s="69" t="e">
        <f t="shared" si="75"/>
        <v>#DIV/0!</v>
      </c>
      <c r="AP75" s="70"/>
      <c r="AQ75" s="70"/>
      <c r="AR75" s="70" t="e">
        <f t="shared" si="76"/>
        <v>#DIV/0!</v>
      </c>
      <c r="AS75" s="70"/>
      <c r="AT75" s="70"/>
      <c r="AU75" s="70" t="e">
        <f t="shared" si="77"/>
        <v>#DIV/0!</v>
      </c>
      <c r="AV75" s="70">
        <v>1</v>
      </c>
      <c r="AW75" s="70"/>
      <c r="AX75" s="70">
        <f t="shared" si="78"/>
        <v>0</v>
      </c>
      <c r="AY75" s="70"/>
      <c r="AZ75" s="70"/>
      <c r="BA75" s="70" t="e">
        <f t="shared" si="79"/>
        <v>#DIV/0!</v>
      </c>
      <c r="BB75" s="70"/>
      <c r="BC75" s="70"/>
      <c r="BD75" s="70"/>
      <c r="BE75" s="70">
        <f t="shared" si="83"/>
        <v>1</v>
      </c>
      <c r="BF75" s="70">
        <f t="shared" si="83"/>
        <v>0</v>
      </c>
      <c r="BG75" s="71">
        <f t="shared" si="80"/>
        <v>0</v>
      </c>
      <c r="BH75" s="72">
        <f t="shared" si="81"/>
        <v>0</v>
      </c>
      <c r="BI75" s="73"/>
      <c r="BJ75" s="74"/>
      <c r="BK75" s="77" t="s">
        <v>443</v>
      </c>
      <c r="BL75" s="76">
        <f t="shared" si="66"/>
        <v>0</v>
      </c>
      <c r="BM75" s="179">
        <f t="shared" si="84"/>
        <v>0</v>
      </c>
    </row>
    <row r="76" spans="2:65" s="64" customFormat="1" ht="88.5" customHeight="1">
      <c r="B76" s="224"/>
      <c r="C76" s="225"/>
      <c r="D76" s="65" t="s">
        <v>305</v>
      </c>
      <c r="E76" s="214" t="s">
        <v>306</v>
      </c>
      <c r="F76" s="214"/>
      <c r="G76" s="214" t="s">
        <v>309</v>
      </c>
      <c r="H76" s="214"/>
      <c r="I76" s="214" t="s">
        <v>307</v>
      </c>
      <c r="J76" s="214"/>
      <c r="K76" s="214" t="s">
        <v>15</v>
      </c>
      <c r="L76" s="214"/>
      <c r="M76" s="214"/>
      <c r="N76" s="214"/>
      <c r="O76" s="127" t="s">
        <v>36</v>
      </c>
      <c r="P76" s="128">
        <v>44561</v>
      </c>
      <c r="Q76" s="68">
        <f t="shared" si="67"/>
        <v>7.1428571428571435E-3</v>
      </c>
      <c r="R76" s="69"/>
      <c r="S76" s="69"/>
      <c r="T76" s="69" t="e">
        <f t="shared" si="68"/>
        <v>#DIV/0!</v>
      </c>
      <c r="U76" s="69"/>
      <c r="V76" s="69"/>
      <c r="W76" s="69" t="e">
        <f t="shared" si="69"/>
        <v>#DIV/0!</v>
      </c>
      <c r="X76" s="69"/>
      <c r="Y76" s="69"/>
      <c r="Z76" s="69" t="e">
        <f t="shared" si="70"/>
        <v>#DIV/0!</v>
      </c>
      <c r="AA76" s="69">
        <v>2</v>
      </c>
      <c r="AB76" s="69">
        <v>2</v>
      </c>
      <c r="AC76" s="69">
        <f t="shared" si="71"/>
        <v>1</v>
      </c>
      <c r="AD76" s="69"/>
      <c r="AE76" s="69"/>
      <c r="AF76" s="69" t="e">
        <f t="shared" si="72"/>
        <v>#DIV/0!</v>
      </c>
      <c r="AG76" s="69"/>
      <c r="AH76" s="69"/>
      <c r="AI76" s="69" t="e">
        <f t="shared" si="73"/>
        <v>#DIV/0!</v>
      </c>
      <c r="AJ76" s="69"/>
      <c r="AK76" s="69"/>
      <c r="AL76" s="69" t="e">
        <f t="shared" si="74"/>
        <v>#DIV/0!</v>
      </c>
      <c r="AM76" s="69">
        <v>5</v>
      </c>
      <c r="AN76" s="69"/>
      <c r="AO76" s="69">
        <f t="shared" si="75"/>
        <v>0</v>
      </c>
      <c r="AP76" s="70"/>
      <c r="AQ76" s="70"/>
      <c r="AR76" s="70" t="e">
        <f t="shared" si="76"/>
        <v>#DIV/0!</v>
      </c>
      <c r="AS76" s="70"/>
      <c r="AT76" s="70"/>
      <c r="AU76" s="70" t="e">
        <f t="shared" si="77"/>
        <v>#DIV/0!</v>
      </c>
      <c r="AV76" s="70"/>
      <c r="AW76" s="70"/>
      <c r="AX76" s="70" t="e">
        <f t="shared" si="78"/>
        <v>#DIV/0!</v>
      </c>
      <c r="AY76" s="70">
        <v>5</v>
      </c>
      <c r="AZ76" s="70"/>
      <c r="BA76" s="70">
        <f t="shared" si="79"/>
        <v>0</v>
      </c>
      <c r="BB76" s="70"/>
      <c r="BC76" s="70"/>
      <c r="BD76" s="70"/>
      <c r="BE76" s="70">
        <f t="shared" si="83"/>
        <v>12</v>
      </c>
      <c r="BF76" s="70">
        <f t="shared" si="83"/>
        <v>2</v>
      </c>
      <c r="BG76" s="71">
        <f t="shared" si="80"/>
        <v>0.16666666666666666</v>
      </c>
      <c r="BH76" s="72">
        <f t="shared" si="81"/>
        <v>1.1904761904761906E-3</v>
      </c>
      <c r="BI76" s="73"/>
      <c r="BJ76" s="74" t="s">
        <v>568</v>
      </c>
      <c r="BK76" s="75" t="s">
        <v>496</v>
      </c>
      <c r="BL76" s="76">
        <f t="shared" si="66"/>
        <v>0.16666666666666666</v>
      </c>
      <c r="BM76" s="179">
        <f t="shared" si="84"/>
        <v>1.1904761904761906E-3</v>
      </c>
    </row>
    <row r="77" spans="2:65" s="64" customFormat="1" ht="89.25" customHeight="1">
      <c r="B77" s="224"/>
      <c r="C77" s="225"/>
      <c r="D77" s="65" t="s">
        <v>329</v>
      </c>
      <c r="E77" s="214" t="s">
        <v>245</v>
      </c>
      <c r="F77" s="214"/>
      <c r="G77" s="214" t="s">
        <v>59</v>
      </c>
      <c r="H77" s="214"/>
      <c r="I77" s="214" t="s">
        <v>384</v>
      </c>
      <c r="J77" s="214"/>
      <c r="K77" s="214" t="s">
        <v>2</v>
      </c>
      <c r="L77" s="214"/>
      <c r="M77" s="214" t="s">
        <v>200</v>
      </c>
      <c r="N77" s="214"/>
      <c r="O77" s="127" t="s">
        <v>36</v>
      </c>
      <c r="P77" s="128">
        <v>44439</v>
      </c>
      <c r="Q77" s="68">
        <f t="shared" si="67"/>
        <v>7.1428571428571435E-3</v>
      </c>
      <c r="R77" s="69"/>
      <c r="S77" s="69"/>
      <c r="T77" s="69" t="e">
        <f t="shared" si="68"/>
        <v>#DIV/0!</v>
      </c>
      <c r="U77" s="69"/>
      <c r="V77" s="69"/>
      <c r="W77" s="69" t="e">
        <f t="shared" si="69"/>
        <v>#DIV/0!</v>
      </c>
      <c r="X77" s="69"/>
      <c r="Y77" s="69"/>
      <c r="Z77" s="69" t="e">
        <f t="shared" si="70"/>
        <v>#DIV/0!</v>
      </c>
      <c r="AA77" s="69"/>
      <c r="AB77" s="69"/>
      <c r="AC77" s="69" t="e">
        <f t="shared" si="71"/>
        <v>#DIV/0!</v>
      </c>
      <c r="AD77" s="69"/>
      <c r="AE77" s="69"/>
      <c r="AF77" s="69" t="e">
        <f t="shared" si="72"/>
        <v>#DIV/0!</v>
      </c>
      <c r="AG77" s="69"/>
      <c r="AH77" s="69"/>
      <c r="AI77" s="69" t="e">
        <f t="shared" si="73"/>
        <v>#DIV/0!</v>
      </c>
      <c r="AJ77" s="69"/>
      <c r="AK77" s="69"/>
      <c r="AL77" s="69" t="e">
        <f t="shared" si="74"/>
        <v>#DIV/0!</v>
      </c>
      <c r="AM77" s="69">
        <v>1</v>
      </c>
      <c r="AN77" s="69"/>
      <c r="AO77" s="69">
        <f t="shared" si="75"/>
        <v>0</v>
      </c>
      <c r="AP77" s="70"/>
      <c r="AQ77" s="70"/>
      <c r="AR77" s="70" t="e">
        <f t="shared" si="76"/>
        <v>#DIV/0!</v>
      </c>
      <c r="AS77" s="70"/>
      <c r="AT77" s="70"/>
      <c r="AU77" s="70" t="e">
        <f t="shared" si="77"/>
        <v>#DIV/0!</v>
      </c>
      <c r="AV77" s="70"/>
      <c r="AW77" s="70"/>
      <c r="AX77" s="70" t="e">
        <f t="shared" si="78"/>
        <v>#DIV/0!</v>
      </c>
      <c r="AY77" s="70"/>
      <c r="AZ77" s="70"/>
      <c r="BA77" s="70" t="e">
        <f t="shared" si="79"/>
        <v>#DIV/0!</v>
      </c>
      <c r="BB77" s="70"/>
      <c r="BC77" s="70"/>
      <c r="BD77" s="70"/>
      <c r="BE77" s="70">
        <f t="shared" si="83"/>
        <v>1</v>
      </c>
      <c r="BF77" s="70">
        <f t="shared" si="83"/>
        <v>0</v>
      </c>
      <c r="BG77" s="71">
        <f t="shared" si="80"/>
        <v>0</v>
      </c>
      <c r="BH77" s="72">
        <f t="shared" si="81"/>
        <v>0</v>
      </c>
      <c r="BI77" s="73"/>
      <c r="BJ77" s="74"/>
      <c r="BK77" s="77" t="s">
        <v>489</v>
      </c>
      <c r="BL77" s="76">
        <f t="shared" si="66"/>
        <v>0</v>
      </c>
      <c r="BM77" s="179">
        <f t="shared" si="84"/>
        <v>0</v>
      </c>
    </row>
    <row r="78" spans="2:65" s="64" customFormat="1" ht="91.5" customHeight="1">
      <c r="B78" s="224"/>
      <c r="C78" s="225"/>
      <c r="D78" s="65" t="s">
        <v>330</v>
      </c>
      <c r="E78" s="214" t="s">
        <v>382</v>
      </c>
      <c r="F78" s="214"/>
      <c r="G78" s="214" t="s">
        <v>383</v>
      </c>
      <c r="H78" s="214"/>
      <c r="I78" s="214" t="s">
        <v>385</v>
      </c>
      <c r="J78" s="214"/>
      <c r="K78" s="214" t="s">
        <v>20</v>
      </c>
      <c r="L78" s="214"/>
      <c r="M78" s="214" t="s">
        <v>19</v>
      </c>
      <c r="N78" s="214"/>
      <c r="O78" s="127" t="s">
        <v>36</v>
      </c>
      <c r="P78" s="128">
        <v>44255</v>
      </c>
      <c r="Q78" s="68">
        <f t="shared" si="67"/>
        <v>7.1428571428571435E-3</v>
      </c>
      <c r="R78" s="69"/>
      <c r="S78" s="69"/>
      <c r="T78" s="69" t="e">
        <f t="shared" si="68"/>
        <v>#DIV/0!</v>
      </c>
      <c r="U78" s="69">
        <v>1</v>
      </c>
      <c r="V78" s="69">
        <v>1</v>
      </c>
      <c r="W78" s="69">
        <f t="shared" si="69"/>
        <v>1</v>
      </c>
      <c r="X78" s="69"/>
      <c r="Y78" s="69"/>
      <c r="Z78" s="69" t="e">
        <f t="shared" si="70"/>
        <v>#DIV/0!</v>
      </c>
      <c r="AA78" s="69"/>
      <c r="AB78" s="69"/>
      <c r="AC78" s="69" t="e">
        <f t="shared" si="71"/>
        <v>#DIV/0!</v>
      </c>
      <c r="AD78" s="69"/>
      <c r="AE78" s="69"/>
      <c r="AF78" s="69" t="e">
        <f t="shared" si="72"/>
        <v>#DIV/0!</v>
      </c>
      <c r="AG78" s="69"/>
      <c r="AH78" s="69"/>
      <c r="AI78" s="69" t="e">
        <f t="shared" si="73"/>
        <v>#DIV/0!</v>
      </c>
      <c r="AJ78" s="69"/>
      <c r="AK78" s="69"/>
      <c r="AL78" s="69" t="e">
        <f t="shared" si="74"/>
        <v>#DIV/0!</v>
      </c>
      <c r="AM78" s="69"/>
      <c r="AN78" s="69"/>
      <c r="AO78" s="69" t="e">
        <f t="shared" si="75"/>
        <v>#DIV/0!</v>
      </c>
      <c r="AP78" s="70"/>
      <c r="AQ78" s="70"/>
      <c r="AR78" s="70" t="e">
        <f t="shared" si="76"/>
        <v>#DIV/0!</v>
      </c>
      <c r="AS78" s="70"/>
      <c r="AT78" s="70"/>
      <c r="AU78" s="70" t="e">
        <f t="shared" si="77"/>
        <v>#DIV/0!</v>
      </c>
      <c r="AV78" s="70"/>
      <c r="AW78" s="70"/>
      <c r="AX78" s="70" t="e">
        <f t="shared" si="78"/>
        <v>#DIV/0!</v>
      </c>
      <c r="AY78" s="70"/>
      <c r="AZ78" s="70"/>
      <c r="BA78" s="70" t="e">
        <f t="shared" si="79"/>
        <v>#DIV/0!</v>
      </c>
      <c r="BB78" s="70"/>
      <c r="BC78" s="70"/>
      <c r="BD78" s="70"/>
      <c r="BE78" s="70">
        <f t="shared" si="83"/>
        <v>1</v>
      </c>
      <c r="BF78" s="70">
        <f t="shared" si="83"/>
        <v>1</v>
      </c>
      <c r="BG78" s="71">
        <f t="shared" si="80"/>
        <v>1</v>
      </c>
      <c r="BH78" s="72">
        <f t="shared" si="81"/>
        <v>7.1428571428571435E-3</v>
      </c>
      <c r="BI78" s="73" t="s">
        <v>569</v>
      </c>
      <c r="BJ78" s="80" t="s">
        <v>438</v>
      </c>
      <c r="BK78" s="83" t="s">
        <v>498</v>
      </c>
      <c r="BL78" s="81">
        <f t="shared" si="66"/>
        <v>1</v>
      </c>
      <c r="BM78" s="179">
        <f t="shared" si="84"/>
        <v>7.1428571428571435E-3</v>
      </c>
    </row>
    <row r="79" spans="2:65" s="64" customFormat="1" ht="93" customHeight="1">
      <c r="B79" s="224"/>
      <c r="C79" s="84" t="s">
        <v>570</v>
      </c>
      <c r="D79" s="65" t="s">
        <v>44</v>
      </c>
      <c r="E79" s="214" t="s">
        <v>284</v>
      </c>
      <c r="F79" s="214"/>
      <c r="G79" s="214" t="s">
        <v>221</v>
      </c>
      <c r="H79" s="214"/>
      <c r="I79" s="214" t="s">
        <v>129</v>
      </c>
      <c r="J79" s="214"/>
      <c r="K79" s="214" t="s">
        <v>222</v>
      </c>
      <c r="L79" s="214"/>
      <c r="M79" s="214" t="s">
        <v>15</v>
      </c>
      <c r="N79" s="214"/>
      <c r="O79" s="127" t="s">
        <v>36</v>
      </c>
      <c r="P79" s="128">
        <v>44530</v>
      </c>
      <c r="Q79" s="68">
        <f t="shared" si="67"/>
        <v>7.1428571428571435E-3</v>
      </c>
      <c r="R79" s="69"/>
      <c r="S79" s="69"/>
      <c r="T79" s="69" t="e">
        <f t="shared" si="68"/>
        <v>#DIV/0!</v>
      </c>
      <c r="U79" s="69"/>
      <c r="V79" s="69"/>
      <c r="W79" s="69" t="e">
        <f t="shared" si="69"/>
        <v>#DIV/0!</v>
      </c>
      <c r="X79" s="69"/>
      <c r="Y79" s="69"/>
      <c r="Z79" s="69" t="e">
        <f t="shared" si="70"/>
        <v>#DIV/0!</v>
      </c>
      <c r="AA79" s="69"/>
      <c r="AB79" s="69"/>
      <c r="AC79" s="69" t="e">
        <f t="shared" si="71"/>
        <v>#DIV/0!</v>
      </c>
      <c r="AD79" s="69"/>
      <c r="AE79" s="69"/>
      <c r="AF79" s="69" t="e">
        <f t="shared" si="72"/>
        <v>#DIV/0!</v>
      </c>
      <c r="AG79" s="69"/>
      <c r="AH79" s="69"/>
      <c r="AI79" s="69" t="e">
        <f t="shared" si="73"/>
        <v>#DIV/0!</v>
      </c>
      <c r="AJ79" s="69">
        <v>1</v>
      </c>
      <c r="AK79" s="69"/>
      <c r="AL79" s="69">
        <f t="shared" si="74"/>
        <v>0</v>
      </c>
      <c r="AM79" s="69"/>
      <c r="AN79" s="69"/>
      <c r="AO79" s="69" t="e">
        <f t="shared" si="75"/>
        <v>#DIV/0!</v>
      </c>
      <c r="AP79" s="70"/>
      <c r="AQ79" s="70"/>
      <c r="AR79" s="70" t="e">
        <f t="shared" si="76"/>
        <v>#DIV/0!</v>
      </c>
      <c r="AS79" s="70"/>
      <c r="AT79" s="70"/>
      <c r="AU79" s="70" t="e">
        <f t="shared" si="77"/>
        <v>#DIV/0!</v>
      </c>
      <c r="AV79" s="70">
        <v>1</v>
      </c>
      <c r="AW79" s="70"/>
      <c r="AX79" s="70">
        <f t="shared" si="78"/>
        <v>0</v>
      </c>
      <c r="AY79" s="70"/>
      <c r="AZ79" s="70"/>
      <c r="BA79" s="70" t="e">
        <f t="shared" si="79"/>
        <v>#DIV/0!</v>
      </c>
      <c r="BB79" s="70"/>
      <c r="BC79" s="70"/>
      <c r="BD79" s="70"/>
      <c r="BE79" s="70">
        <f t="shared" si="83"/>
        <v>2</v>
      </c>
      <c r="BF79" s="70">
        <f t="shared" si="83"/>
        <v>0</v>
      </c>
      <c r="BG79" s="71">
        <f t="shared" si="80"/>
        <v>0</v>
      </c>
      <c r="BH79" s="72">
        <f t="shared" si="81"/>
        <v>0</v>
      </c>
      <c r="BI79" s="73"/>
      <c r="BJ79" s="74" t="s">
        <v>571</v>
      </c>
      <c r="BK79" s="75" t="s">
        <v>497</v>
      </c>
      <c r="BL79" s="76">
        <f t="shared" si="66"/>
        <v>0</v>
      </c>
      <c r="BM79" s="179">
        <f t="shared" si="84"/>
        <v>0</v>
      </c>
    </row>
    <row r="80" spans="2:65" s="64" customFormat="1" ht="48.9" customHeight="1">
      <c r="B80" s="224"/>
      <c r="C80" s="225" t="s">
        <v>572</v>
      </c>
      <c r="D80" s="65" t="s">
        <v>48</v>
      </c>
      <c r="E80" s="214" t="s">
        <v>132</v>
      </c>
      <c r="F80" s="214"/>
      <c r="G80" s="214" t="s">
        <v>135</v>
      </c>
      <c r="H80" s="214"/>
      <c r="I80" s="214" t="s">
        <v>137</v>
      </c>
      <c r="J80" s="214"/>
      <c r="K80" s="214" t="s">
        <v>8</v>
      </c>
      <c r="L80" s="214"/>
      <c r="M80" s="214"/>
      <c r="N80" s="214"/>
      <c r="O80" s="127" t="s">
        <v>36</v>
      </c>
      <c r="P80" s="128">
        <v>44561</v>
      </c>
      <c r="Q80" s="68">
        <f t="shared" si="67"/>
        <v>7.1428571428571435E-3</v>
      </c>
      <c r="R80" s="69"/>
      <c r="S80" s="69"/>
      <c r="T80" s="69" t="e">
        <f t="shared" si="68"/>
        <v>#DIV/0!</v>
      </c>
      <c r="U80" s="69"/>
      <c r="V80" s="69"/>
      <c r="W80" s="69" t="e">
        <f t="shared" si="69"/>
        <v>#DIV/0!</v>
      </c>
      <c r="X80" s="69"/>
      <c r="Y80" s="69"/>
      <c r="Z80" s="69" t="e">
        <f t="shared" si="70"/>
        <v>#DIV/0!</v>
      </c>
      <c r="AA80" s="69"/>
      <c r="AB80" s="69"/>
      <c r="AC80" s="69" t="e">
        <f t="shared" si="71"/>
        <v>#DIV/0!</v>
      </c>
      <c r="AD80" s="69"/>
      <c r="AE80" s="69"/>
      <c r="AF80" s="69" t="e">
        <f t="shared" si="72"/>
        <v>#DIV/0!</v>
      </c>
      <c r="AG80" s="69"/>
      <c r="AH80" s="69"/>
      <c r="AI80" s="69" t="e">
        <f t="shared" si="73"/>
        <v>#DIV/0!</v>
      </c>
      <c r="AJ80" s="69"/>
      <c r="AK80" s="69"/>
      <c r="AL80" s="69" t="e">
        <f t="shared" si="74"/>
        <v>#DIV/0!</v>
      </c>
      <c r="AM80" s="69"/>
      <c r="AN80" s="69"/>
      <c r="AO80" s="69" t="e">
        <f t="shared" si="75"/>
        <v>#DIV/0!</v>
      </c>
      <c r="AP80" s="70"/>
      <c r="AQ80" s="70"/>
      <c r="AR80" s="70" t="e">
        <f t="shared" si="76"/>
        <v>#DIV/0!</v>
      </c>
      <c r="AS80" s="70"/>
      <c r="AT80" s="70"/>
      <c r="AU80" s="70" t="e">
        <f t="shared" si="77"/>
        <v>#DIV/0!</v>
      </c>
      <c r="AV80" s="70"/>
      <c r="AW80" s="70"/>
      <c r="AX80" s="70" t="e">
        <f t="shared" si="78"/>
        <v>#DIV/0!</v>
      </c>
      <c r="AY80" s="70">
        <v>1</v>
      </c>
      <c r="AZ80" s="70"/>
      <c r="BA80" s="70">
        <f t="shared" si="79"/>
        <v>0</v>
      </c>
      <c r="BB80" s="70"/>
      <c r="BC80" s="70"/>
      <c r="BD80" s="70"/>
      <c r="BE80" s="70">
        <f t="shared" si="83"/>
        <v>1</v>
      </c>
      <c r="BF80" s="70">
        <f t="shared" si="83"/>
        <v>0</v>
      </c>
      <c r="BG80" s="71">
        <f t="shared" si="80"/>
        <v>0</v>
      </c>
      <c r="BH80" s="72">
        <f t="shared" si="81"/>
        <v>0</v>
      </c>
      <c r="BI80" s="73" t="s">
        <v>573</v>
      </c>
      <c r="BJ80" s="80" t="s">
        <v>438</v>
      </c>
      <c r="BK80" s="75" t="s">
        <v>595</v>
      </c>
      <c r="BL80" s="152">
        <v>0</v>
      </c>
      <c r="BM80" s="179">
        <f t="shared" si="84"/>
        <v>0</v>
      </c>
    </row>
    <row r="81" spans="2:65" s="64" customFormat="1" ht="45" customHeight="1">
      <c r="B81" s="224"/>
      <c r="C81" s="225"/>
      <c r="D81" s="65" t="s">
        <v>50</v>
      </c>
      <c r="E81" s="214" t="s">
        <v>133</v>
      </c>
      <c r="F81" s="214"/>
      <c r="G81" s="214" t="s">
        <v>136</v>
      </c>
      <c r="H81" s="214"/>
      <c r="I81" s="214" t="s">
        <v>136</v>
      </c>
      <c r="J81" s="214"/>
      <c r="K81" s="214" t="s">
        <v>8</v>
      </c>
      <c r="L81" s="214"/>
      <c r="M81" s="214"/>
      <c r="N81" s="214"/>
      <c r="O81" s="127" t="s">
        <v>36</v>
      </c>
      <c r="P81" s="128">
        <v>44561</v>
      </c>
      <c r="Q81" s="68">
        <f t="shared" si="67"/>
        <v>7.1428571428571435E-3</v>
      </c>
      <c r="R81" s="69"/>
      <c r="S81" s="69"/>
      <c r="T81" s="69" t="e">
        <f t="shared" si="68"/>
        <v>#DIV/0!</v>
      </c>
      <c r="U81" s="69"/>
      <c r="V81" s="69"/>
      <c r="W81" s="69" t="e">
        <f t="shared" si="69"/>
        <v>#DIV/0!</v>
      </c>
      <c r="X81" s="69"/>
      <c r="Y81" s="69"/>
      <c r="Z81" s="69" t="e">
        <f t="shared" si="70"/>
        <v>#DIV/0!</v>
      </c>
      <c r="AA81" s="69"/>
      <c r="AB81" s="69"/>
      <c r="AC81" s="69" t="e">
        <f t="shared" si="71"/>
        <v>#DIV/0!</v>
      </c>
      <c r="AD81" s="69"/>
      <c r="AE81" s="69"/>
      <c r="AF81" s="69" t="e">
        <f t="shared" si="72"/>
        <v>#DIV/0!</v>
      </c>
      <c r="AG81" s="69"/>
      <c r="AH81" s="69"/>
      <c r="AI81" s="69" t="e">
        <f t="shared" si="73"/>
        <v>#DIV/0!</v>
      </c>
      <c r="AJ81" s="69"/>
      <c r="AK81" s="69"/>
      <c r="AL81" s="69" t="e">
        <f t="shared" si="74"/>
        <v>#DIV/0!</v>
      </c>
      <c r="AM81" s="69"/>
      <c r="AN81" s="69"/>
      <c r="AO81" s="69" t="e">
        <f t="shared" si="75"/>
        <v>#DIV/0!</v>
      </c>
      <c r="AP81" s="70"/>
      <c r="AQ81" s="70"/>
      <c r="AR81" s="70" t="e">
        <f t="shared" si="76"/>
        <v>#DIV/0!</v>
      </c>
      <c r="AS81" s="70"/>
      <c r="AT81" s="70"/>
      <c r="AU81" s="70" t="e">
        <f t="shared" si="77"/>
        <v>#DIV/0!</v>
      </c>
      <c r="AV81" s="70"/>
      <c r="AW81" s="70"/>
      <c r="AX81" s="70" t="e">
        <f t="shared" si="78"/>
        <v>#DIV/0!</v>
      </c>
      <c r="AY81" s="70">
        <v>1</v>
      </c>
      <c r="AZ81" s="70"/>
      <c r="BA81" s="70">
        <f t="shared" si="79"/>
        <v>0</v>
      </c>
      <c r="BB81" s="70"/>
      <c r="BC81" s="70"/>
      <c r="BD81" s="70"/>
      <c r="BE81" s="70">
        <f t="shared" si="83"/>
        <v>1</v>
      </c>
      <c r="BF81" s="70">
        <f t="shared" si="83"/>
        <v>0</v>
      </c>
      <c r="BG81" s="71">
        <f t="shared" si="80"/>
        <v>0</v>
      </c>
      <c r="BH81" s="72">
        <f t="shared" si="81"/>
        <v>0</v>
      </c>
      <c r="BI81" s="73" t="s">
        <v>573</v>
      </c>
      <c r="BJ81" s="80" t="s">
        <v>438</v>
      </c>
      <c r="BK81" s="75" t="s">
        <v>596</v>
      </c>
      <c r="BL81" s="152">
        <v>0</v>
      </c>
      <c r="BM81" s="179">
        <f t="shared" si="84"/>
        <v>0</v>
      </c>
    </row>
    <row r="82" spans="2:65" s="64" customFormat="1" ht="80.099999999999994" customHeight="1">
      <c r="B82" s="224"/>
      <c r="C82" s="225"/>
      <c r="D82" s="65" t="s">
        <v>64</v>
      </c>
      <c r="E82" s="214" t="s">
        <v>416</v>
      </c>
      <c r="F82" s="214"/>
      <c r="G82" s="214" t="s">
        <v>203</v>
      </c>
      <c r="H82" s="214"/>
      <c r="I82" s="214" t="s">
        <v>204</v>
      </c>
      <c r="J82" s="214"/>
      <c r="K82" s="214" t="s">
        <v>8</v>
      </c>
      <c r="L82" s="214"/>
      <c r="M82" s="214" t="s">
        <v>12</v>
      </c>
      <c r="N82" s="214"/>
      <c r="O82" s="127" t="s">
        <v>36</v>
      </c>
      <c r="P82" s="128" t="s">
        <v>134</v>
      </c>
      <c r="Q82" s="68">
        <f t="shared" si="67"/>
        <v>7.1428571428571435E-3</v>
      </c>
      <c r="R82" s="69"/>
      <c r="S82" s="69"/>
      <c r="T82" s="69" t="e">
        <f t="shared" si="68"/>
        <v>#DIV/0!</v>
      </c>
      <c r="U82" s="69"/>
      <c r="V82" s="69">
        <v>1</v>
      </c>
      <c r="W82" s="69" t="e">
        <f t="shared" si="69"/>
        <v>#DIV/0!</v>
      </c>
      <c r="X82" s="69"/>
      <c r="Y82" s="69"/>
      <c r="Z82" s="69" t="e">
        <f t="shared" si="70"/>
        <v>#DIV/0!</v>
      </c>
      <c r="AA82" s="69"/>
      <c r="AB82" s="69"/>
      <c r="AC82" s="69" t="e">
        <f t="shared" si="71"/>
        <v>#DIV/0!</v>
      </c>
      <c r="AD82" s="69"/>
      <c r="AE82" s="69"/>
      <c r="AF82" s="69" t="e">
        <f t="shared" si="72"/>
        <v>#DIV/0!</v>
      </c>
      <c r="AG82" s="69"/>
      <c r="AH82" s="69"/>
      <c r="AI82" s="69" t="e">
        <f t="shared" si="73"/>
        <v>#DIV/0!</v>
      </c>
      <c r="AJ82" s="69">
        <v>1</v>
      </c>
      <c r="AK82" s="69"/>
      <c r="AL82" s="69">
        <f t="shared" si="74"/>
        <v>0</v>
      </c>
      <c r="AM82" s="69"/>
      <c r="AN82" s="69"/>
      <c r="AO82" s="69" t="e">
        <f t="shared" si="75"/>
        <v>#DIV/0!</v>
      </c>
      <c r="AP82" s="70"/>
      <c r="AQ82" s="70"/>
      <c r="AR82" s="70" t="e">
        <f t="shared" si="76"/>
        <v>#DIV/0!</v>
      </c>
      <c r="AS82" s="70"/>
      <c r="AT82" s="70"/>
      <c r="AU82" s="70" t="e">
        <f t="shared" si="77"/>
        <v>#DIV/0!</v>
      </c>
      <c r="AV82" s="70"/>
      <c r="AW82" s="70"/>
      <c r="AX82" s="70" t="e">
        <f t="shared" si="78"/>
        <v>#DIV/0!</v>
      </c>
      <c r="AY82" s="70">
        <v>1</v>
      </c>
      <c r="AZ82" s="70"/>
      <c r="BA82" s="70">
        <f t="shared" si="79"/>
        <v>0</v>
      </c>
      <c r="BB82" s="70"/>
      <c r="BC82" s="70"/>
      <c r="BD82" s="70"/>
      <c r="BE82" s="70">
        <f t="shared" si="83"/>
        <v>2</v>
      </c>
      <c r="BF82" s="70">
        <f t="shared" si="83"/>
        <v>1</v>
      </c>
      <c r="BG82" s="71">
        <f t="shared" si="80"/>
        <v>0.5</v>
      </c>
      <c r="BH82" s="72">
        <f t="shared" si="81"/>
        <v>3.5714285714285718E-3</v>
      </c>
      <c r="BI82" s="73" t="s">
        <v>420</v>
      </c>
      <c r="BJ82" s="74"/>
      <c r="BK82" s="153" t="s">
        <v>597</v>
      </c>
      <c r="BL82" s="76">
        <f t="shared" ref="BL82:BL91" si="85">BG82</f>
        <v>0.5</v>
      </c>
      <c r="BM82" s="179">
        <f>BH82</f>
        <v>3.5714285714285718E-3</v>
      </c>
    </row>
    <row r="83" spans="2:65" s="64" customFormat="1" ht="80.099999999999994" customHeight="1">
      <c r="B83" s="224"/>
      <c r="C83" s="225"/>
      <c r="D83" s="65" t="s">
        <v>76</v>
      </c>
      <c r="E83" s="214" t="s">
        <v>285</v>
      </c>
      <c r="F83" s="214"/>
      <c r="G83" s="214" t="s">
        <v>139</v>
      </c>
      <c r="H83" s="214"/>
      <c r="I83" s="214" t="s">
        <v>138</v>
      </c>
      <c r="J83" s="214"/>
      <c r="K83" s="214" t="s">
        <v>8</v>
      </c>
      <c r="L83" s="214"/>
      <c r="M83" s="214" t="s">
        <v>6</v>
      </c>
      <c r="N83" s="214"/>
      <c r="O83" s="127" t="s">
        <v>36</v>
      </c>
      <c r="P83" s="128">
        <v>44561</v>
      </c>
      <c r="Q83" s="68">
        <f t="shared" si="67"/>
        <v>7.1428571428571435E-3</v>
      </c>
      <c r="R83" s="69"/>
      <c r="S83" s="69"/>
      <c r="T83" s="69" t="e">
        <f t="shared" si="68"/>
        <v>#DIV/0!</v>
      </c>
      <c r="U83" s="69"/>
      <c r="V83" s="69"/>
      <c r="W83" s="69" t="e">
        <f t="shared" si="69"/>
        <v>#DIV/0!</v>
      </c>
      <c r="X83" s="69"/>
      <c r="Y83" s="69"/>
      <c r="Z83" s="69" t="e">
        <f t="shared" si="70"/>
        <v>#DIV/0!</v>
      </c>
      <c r="AA83" s="69"/>
      <c r="AB83" s="69"/>
      <c r="AC83" s="69" t="e">
        <f t="shared" si="71"/>
        <v>#DIV/0!</v>
      </c>
      <c r="AD83" s="69"/>
      <c r="AE83" s="69"/>
      <c r="AF83" s="69" t="e">
        <f t="shared" si="72"/>
        <v>#DIV/0!</v>
      </c>
      <c r="AG83" s="69"/>
      <c r="AH83" s="69"/>
      <c r="AI83" s="69" t="e">
        <f t="shared" si="73"/>
        <v>#DIV/0!</v>
      </c>
      <c r="AJ83" s="69"/>
      <c r="AK83" s="69"/>
      <c r="AL83" s="69" t="e">
        <f t="shared" si="74"/>
        <v>#DIV/0!</v>
      </c>
      <c r="AM83" s="69"/>
      <c r="AN83" s="69"/>
      <c r="AO83" s="69" t="e">
        <f t="shared" si="75"/>
        <v>#DIV/0!</v>
      </c>
      <c r="AP83" s="70"/>
      <c r="AQ83" s="70"/>
      <c r="AR83" s="70" t="e">
        <f t="shared" si="76"/>
        <v>#DIV/0!</v>
      </c>
      <c r="AS83" s="70"/>
      <c r="AT83" s="70"/>
      <c r="AU83" s="70" t="e">
        <f t="shared" si="77"/>
        <v>#DIV/0!</v>
      </c>
      <c r="AV83" s="70"/>
      <c r="AW83" s="70"/>
      <c r="AX83" s="70" t="e">
        <f t="shared" si="78"/>
        <v>#DIV/0!</v>
      </c>
      <c r="AY83" s="70">
        <v>23</v>
      </c>
      <c r="AZ83" s="70"/>
      <c r="BA83" s="70">
        <f t="shared" si="79"/>
        <v>0</v>
      </c>
      <c r="BB83" s="70"/>
      <c r="BC83" s="70"/>
      <c r="BD83" s="70"/>
      <c r="BE83" s="70">
        <f t="shared" si="83"/>
        <v>23</v>
      </c>
      <c r="BF83" s="70">
        <f t="shared" si="83"/>
        <v>0</v>
      </c>
      <c r="BG83" s="71">
        <f t="shared" si="80"/>
        <v>0</v>
      </c>
      <c r="BH83" s="72">
        <f t="shared" si="81"/>
        <v>0</v>
      </c>
      <c r="BI83" s="73" t="s">
        <v>574</v>
      </c>
      <c r="BJ83" s="74"/>
      <c r="BK83" s="75" t="s">
        <v>598</v>
      </c>
      <c r="BL83" s="76">
        <f t="shared" si="85"/>
        <v>0</v>
      </c>
      <c r="BM83" s="179">
        <f>BH83</f>
        <v>0</v>
      </c>
    </row>
    <row r="84" spans="2:65" s="64" customFormat="1" ht="60" customHeight="1">
      <c r="B84" s="224"/>
      <c r="C84" s="225" t="s">
        <v>575</v>
      </c>
      <c r="D84" s="65" t="s">
        <v>52</v>
      </c>
      <c r="E84" s="214" t="s">
        <v>286</v>
      </c>
      <c r="F84" s="214"/>
      <c r="G84" s="214" t="s">
        <v>263</v>
      </c>
      <c r="H84" s="214"/>
      <c r="I84" s="214" t="s">
        <v>215</v>
      </c>
      <c r="J84" s="214"/>
      <c r="K84" s="214" t="s">
        <v>19</v>
      </c>
      <c r="L84" s="214"/>
      <c r="M84" s="214"/>
      <c r="N84" s="214"/>
      <c r="O84" s="127" t="s">
        <v>36</v>
      </c>
      <c r="P84" s="128">
        <v>44561</v>
      </c>
      <c r="Q84" s="68">
        <f t="shared" si="67"/>
        <v>7.1428571428571435E-3</v>
      </c>
      <c r="R84" s="69"/>
      <c r="S84" s="69"/>
      <c r="T84" s="69" t="e">
        <f t="shared" si="68"/>
        <v>#DIV/0!</v>
      </c>
      <c r="U84" s="69"/>
      <c r="V84" s="69"/>
      <c r="W84" s="69" t="e">
        <f t="shared" si="69"/>
        <v>#DIV/0!</v>
      </c>
      <c r="X84" s="69"/>
      <c r="Y84" s="69"/>
      <c r="Z84" s="69" t="e">
        <f t="shared" si="70"/>
        <v>#DIV/0!</v>
      </c>
      <c r="AA84" s="69"/>
      <c r="AB84" s="69"/>
      <c r="AC84" s="69" t="e">
        <f t="shared" si="71"/>
        <v>#DIV/0!</v>
      </c>
      <c r="AD84" s="69"/>
      <c r="AE84" s="69"/>
      <c r="AF84" s="69" t="e">
        <f t="shared" si="72"/>
        <v>#DIV/0!</v>
      </c>
      <c r="AG84" s="69"/>
      <c r="AH84" s="69"/>
      <c r="AI84" s="69" t="e">
        <f t="shared" si="73"/>
        <v>#DIV/0!</v>
      </c>
      <c r="AJ84" s="69"/>
      <c r="AK84" s="69"/>
      <c r="AL84" s="69" t="e">
        <f t="shared" si="74"/>
        <v>#DIV/0!</v>
      </c>
      <c r="AM84" s="69"/>
      <c r="AN84" s="69"/>
      <c r="AO84" s="69" t="e">
        <f t="shared" si="75"/>
        <v>#DIV/0!</v>
      </c>
      <c r="AP84" s="70"/>
      <c r="AQ84" s="70"/>
      <c r="AR84" s="70" t="e">
        <f t="shared" si="76"/>
        <v>#DIV/0!</v>
      </c>
      <c r="AS84" s="70"/>
      <c r="AT84" s="70"/>
      <c r="AU84" s="70" t="e">
        <f t="shared" si="77"/>
        <v>#DIV/0!</v>
      </c>
      <c r="AV84" s="70"/>
      <c r="AW84" s="70"/>
      <c r="AX84" s="70" t="e">
        <f t="shared" si="78"/>
        <v>#DIV/0!</v>
      </c>
      <c r="AY84" s="70">
        <v>1</v>
      </c>
      <c r="AZ84" s="70"/>
      <c r="BA84" s="70">
        <f t="shared" si="79"/>
        <v>0</v>
      </c>
      <c r="BB84" s="70"/>
      <c r="BC84" s="70"/>
      <c r="BD84" s="70"/>
      <c r="BE84" s="70">
        <f t="shared" si="83"/>
        <v>1</v>
      </c>
      <c r="BF84" s="70">
        <f t="shared" si="83"/>
        <v>0</v>
      </c>
      <c r="BG84" s="71">
        <f t="shared" si="80"/>
        <v>0</v>
      </c>
      <c r="BH84" s="72">
        <f t="shared" si="81"/>
        <v>0</v>
      </c>
      <c r="BI84" s="73"/>
      <c r="BJ84" s="74"/>
      <c r="BK84" s="77" t="s">
        <v>443</v>
      </c>
      <c r="BL84" s="76">
        <f t="shared" si="85"/>
        <v>0</v>
      </c>
      <c r="BM84" s="179">
        <f t="shared" ref="BM84:BM91" si="86">BH84</f>
        <v>0</v>
      </c>
    </row>
    <row r="85" spans="2:65" s="64" customFormat="1" ht="75" customHeight="1">
      <c r="B85" s="224"/>
      <c r="C85" s="225"/>
      <c r="D85" s="65" t="s">
        <v>81</v>
      </c>
      <c r="E85" s="214" t="s">
        <v>140</v>
      </c>
      <c r="F85" s="214"/>
      <c r="G85" s="214" t="s">
        <v>227</v>
      </c>
      <c r="H85" s="214"/>
      <c r="I85" s="214" t="s">
        <v>228</v>
      </c>
      <c r="J85" s="214"/>
      <c r="K85" s="214" t="s">
        <v>101</v>
      </c>
      <c r="L85" s="214"/>
      <c r="M85" s="214" t="s">
        <v>12</v>
      </c>
      <c r="N85" s="214"/>
      <c r="O85" s="127" t="s">
        <v>36</v>
      </c>
      <c r="P85" s="128">
        <v>44561</v>
      </c>
      <c r="Q85" s="68">
        <f t="shared" si="67"/>
        <v>7.1428571428571435E-3</v>
      </c>
      <c r="R85" s="69"/>
      <c r="S85" s="69"/>
      <c r="T85" s="69" t="e">
        <f t="shared" si="68"/>
        <v>#DIV/0!</v>
      </c>
      <c r="U85" s="69"/>
      <c r="V85" s="69"/>
      <c r="W85" s="69" t="e">
        <f t="shared" si="69"/>
        <v>#DIV/0!</v>
      </c>
      <c r="X85" s="69"/>
      <c r="Y85" s="69"/>
      <c r="Z85" s="69" t="e">
        <f t="shared" si="70"/>
        <v>#DIV/0!</v>
      </c>
      <c r="AA85" s="154"/>
      <c r="AB85" s="69"/>
      <c r="AC85" s="69" t="e">
        <f t="shared" si="71"/>
        <v>#DIV/0!</v>
      </c>
      <c r="AD85" s="69"/>
      <c r="AE85" s="69"/>
      <c r="AF85" s="69" t="e">
        <f t="shared" si="72"/>
        <v>#DIV/0!</v>
      </c>
      <c r="AG85" s="69"/>
      <c r="AH85" s="69"/>
      <c r="AI85" s="69" t="e">
        <f t="shared" si="73"/>
        <v>#DIV/0!</v>
      </c>
      <c r="AJ85" s="69"/>
      <c r="AK85" s="69"/>
      <c r="AL85" s="69" t="e">
        <f t="shared" si="74"/>
        <v>#DIV/0!</v>
      </c>
      <c r="AM85" s="154"/>
      <c r="AN85" s="69"/>
      <c r="AO85" s="69" t="e">
        <f t="shared" si="75"/>
        <v>#DIV/0!</v>
      </c>
      <c r="AP85" s="70"/>
      <c r="AQ85" s="70"/>
      <c r="AR85" s="70" t="e">
        <f t="shared" si="76"/>
        <v>#DIV/0!</v>
      </c>
      <c r="AS85" s="70"/>
      <c r="AT85" s="70"/>
      <c r="AU85" s="70" t="e">
        <f t="shared" si="77"/>
        <v>#DIV/0!</v>
      </c>
      <c r="AV85" s="70"/>
      <c r="AW85" s="70"/>
      <c r="AX85" s="70" t="e">
        <f t="shared" si="78"/>
        <v>#DIV/0!</v>
      </c>
      <c r="AY85" s="65">
        <v>1</v>
      </c>
      <c r="AZ85" s="70"/>
      <c r="BA85" s="70">
        <f t="shared" si="79"/>
        <v>0</v>
      </c>
      <c r="BB85" s="70"/>
      <c r="BC85" s="70"/>
      <c r="BD85" s="70"/>
      <c r="BE85" s="70">
        <f t="shared" si="83"/>
        <v>1</v>
      </c>
      <c r="BF85" s="70">
        <f t="shared" si="83"/>
        <v>0</v>
      </c>
      <c r="BG85" s="71">
        <f t="shared" si="80"/>
        <v>0</v>
      </c>
      <c r="BH85" s="72">
        <f t="shared" si="81"/>
        <v>0</v>
      </c>
      <c r="BI85" s="73"/>
      <c r="BJ85" s="74"/>
      <c r="BK85" s="77" t="s">
        <v>443</v>
      </c>
      <c r="BL85" s="76">
        <f t="shared" si="85"/>
        <v>0</v>
      </c>
      <c r="BM85" s="179">
        <f t="shared" si="86"/>
        <v>0</v>
      </c>
    </row>
    <row r="86" spans="2:65" s="64" customFormat="1" ht="144" customHeight="1">
      <c r="B86" s="224"/>
      <c r="C86" s="225"/>
      <c r="D86" s="247" t="s">
        <v>82</v>
      </c>
      <c r="E86" s="249" t="s">
        <v>417</v>
      </c>
      <c r="F86" s="250"/>
      <c r="G86" s="214" t="s">
        <v>264</v>
      </c>
      <c r="H86" s="214"/>
      <c r="I86" s="214" t="s">
        <v>228</v>
      </c>
      <c r="J86" s="214"/>
      <c r="K86" s="214" t="s">
        <v>265</v>
      </c>
      <c r="L86" s="214"/>
      <c r="M86" s="214" t="s">
        <v>266</v>
      </c>
      <c r="N86" s="214"/>
      <c r="O86" s="127" t="s">
        <v>36</v>
      </c>
      <c r="P86" s="128">
        <v>44560</v>
      </c>
      <c r="Q86" s="68">
        <f t="shared" si="67"/>
        <v>7.1428571428571435E-3</v>
      </c>
      <c r="R86" s="69"/>
      <c r="S86" s="69"/>
      <c r="T86" s="69" t="e">
        <f t="shared" si="68"/>
        <v>#DIV/0!</v>
      </c>
      <c r="U86" s="69"/>
      <c r="V86" s="69"/>
      <c r="W86" s="69" t="e">
        <f t="shared" si="69"/>
        <v>#DIV/0!</v>
      </c>
      <c r="X86" s="139"/>
      <c r="Y86" s="69"/>
      <c r="Z86" s="69">
        <f>+Y86/AY86</f>
        <v>0</v>
      </c>
      <c r="AA86" s="69"/>
      <c r="AB86" s="69"/>
      <c r="AC86" s="69" t="e">
        <f t="shared" si="71"/>
        <v>#DIV/0!</v>
      </c>
      <c r="AD86" s="69"/>
      <c r="AE86" s="69"/>
      <c r="AF86" s="69" t="e">
        <f t="shared" si="72"/>
        <v>#DIV/0!</v>
      </c>
      <c r="AG86" s="69"/>
      <c r="AH86" s="69"/>
      <c r="AI86" s="69" t="e">
        <f t="shared" si="73"/>
        <v>#DIV/0!</v>
      </c>
      <c r="AJ86" s="69"/>
      <c r="AK86" s="69"/>
      <c r="AL86" s="69" t="e">
        <f t="shared" si="74"/>
        <v>#DIV/0!</v>
      </c>
      <c r="AM86" s="69"/>
      <c r="AN86" s="69"/>
      <c r="AO86" s="69" t="e">
        <f t="shared" si="75"/>
        <v>#DIV/0!</v>
      </c>
      <c r="AP86" s="70"/>
      <c r="AQ86" s="70"/>
      <c r="AR86" s="70" t="e">
        <f t="shared" si="76"/>
        <v>#DIV/0!</v>
      </c>
      <c r="AS86" s="70"/>
      <c r="AT86" s="70"/>
      <c r="AU86" s="70" t="e">
        <f t="shared" si="77"/>
        <v>#DIV/0!</v>
      </c>
      <c r="AV86" s="70"/>
      <c r="AW86" s="70"/>
      <c r="AX86" s="70" t="e">
        <f t="shared" si="78"/>
        <v>#DIV/0!</v>
      </c>
      <c r="AY86" s="69">
        <v>1</v>
      </c>
      <c r="AZ86" s="70"/>
      <c r="BA86" s="70" t="e">
        <f>+AZ86/#REF!</f>
        <v>#REF!</v>
      </c>
      <c r="BB86" s="70"/>
      <c r="BC86" s="70"/>
      <c r="BD86" s="70"/>
      <c r="BE86" s="70">
        <f t="shared" si="83"/>
        <v>1</v>
      </c>
      <c r="BF86" s="70">
        <f t="shared" si="83"/>
        <v>0</v>
      </c>
      <c r="BG86" s="71">
        <f t="shared" si="80"/>
        <v>0</v>
      </c>
      <c r="BH86" s="72">
        <f t="shared" si="81"/>
        <v>0</v>
      </c>
      <c r="BI86" s="73"/>
      <c r="BJ86" s="74"/>
      <c r="BK86" s="77" t="s">
        <v>443</v>
      </c>
      <c r="BL86" s="76">
        <f t="shared" si="85"/>
        <v>0</v>
      </c>
      <c r="BM86" s="179">
        <f t="shared" si="86"/>
        <v>0</v>
      </c>
    </row>
    <row r="87" spans="2:65" s="9" customFormat="1" ht="115.5" customHeight="1">
      <c r="B87" s="224"/>
      <c r="C87" s="225"/>
      <c r="D87" s="248"/>
      <c r="E87" s="251"/>
      <c r="F87" s="252"/>
      <c r="G87" s="214" t="s">
        <v>269</v>
      </c>
      <c r="H87" s="214"/>
      <c r="I87" s="214" t="s">
        <v>228</v>
      </c>
      <c r="J87" s="214"/>
      <c r="K87" s="214" t="s">
        <v>265</v>
      </c>
      <c r="L87" s="214"/>
      <c r="M87" s="214" t="s">
        <v>266</v>
      </c>
      <c r="N87" s="214"/>
      <c r="O87" s="127" t="s">
        <v>36</v>
      </c>
      <c r="P87" s="128">
        <v>44560</v>
      </c>
      <c r="Q87" s="68">
        <f t="shared" si="67"/>
        <v>7.1428571428571435E-3</v>
      </c>
      <c r="R87" s="69"/>
      <c r="S87" s="69"/>
      <c r="T87" s="69" t="e">
        <f t="shared" si="68"/>
        <v>#DIV/0!</v>
      </c>
      <c r="U87" s="69"/>
      <c r="V87" s="69"/>
      <c r="W87" s="69" t="e">
        <f t="shared" si="69"/>
        <v>#DIV/0!</v>
      </c>
      <c r="X87" s="69"/>
      <c r="Y87" s="69"/>
      <c r="Z87" s="69" t="e">
        <f t="shared" si="70"/>
        <v>#DIV/0!</v>
      </c>
      <c r="AA87" s="69"/>
      <c r="AB87" s="69"/>
      <c r="AC87" s="69" t="e">
        <f t="shared" si="71"/>
        <v>#DIV/0!</v>
      </c>
      <c r="AD87" s="69"/>
      <c r="AE87" s="69"/>
      <c r="AF87" s="69" t="e">
        <f t="shared" si="72"/>
        <v>#DIV/0!</v>
      </c>
      <c r="AG87" s="69"/>
      <c r="AH87" s="69"/>
      <c r="AI87" s="69" t="e">
        <f t="shared" si="73"/>
        <v>#DIV/0!</v>
      </c>
      <c r="AJ87" s="69"/>
      <c r="AK87" s="69"/>
      <c r="AL87" s="69" t="e">
        <f t="shared" si="74"/>
        <v>#DIV/0!</v>
      </c>
      <c r="AM87" s="69"/>
      <c r="AN87" s="69"/>
      <c r="AO87" s="69" t="e">
        <f t="shared" si="75"/>
        <v>#DIV/0!</v>
      </c>
      <c r="AP87" s="70"/>
      <c r="AQ87" s="70"/>
      <c r="AR87" s="70" t="e">
        <f t="shared" si="76"/>
        <v>#DIV/0!</v>
      </c>
      <c r="AS87" s="70"/>
      <c r="AT87" s="70"/>
      <c r="AU87" s="70" t="e">
        <f t="shared" si="77"/>
        <v>#DIV/0!</v>
      </c>
      <c r="AV87" s="70"/>
      <c r="AW87" s="70"/>
      <c r="AX87" s="70" t="e">
        <f t="shared" si="78"/>
        <v>#DIV/0!</v>
      </c>
      <c r="AY87" s="70">
        <v>1</v>
      </c>
      <c r="AZ87" s="70"/>
      <c r="BA87" s="70">
        <f t="shared" si="79"/>
        <v>0</v>
      </c>
      <c r="BB87" s="70"/>
      <c r="BC87" s="70"/>
      <c r="BD87" s="70"/>
      <c r="BE87" s="70">
        <f t="shared" si="83"/>
        <v>1</v>
      </c>
      <c r="BF87" s="70">
        <f t="shared" si="83"/>
        <v>0</v>
      </c>
      <c r="BG87" s="71">
        <f t="shared" si="80"/>
        <v>0</v>
      </c>
      <c r="BH87" s="72">
        <f t="shared" si="81"/>
        <v>0</v>
      </c>
      <c r="BI87" s="73"/>
      <c r="BJ87" s="74"/>
      <c r="BK87" s="77" t="s">
        <v>443</v>
      </c>
      <c r="BL87" s="76">
        <f t="shared" si="85"/>
        <v>0</v>
      </c>
      <c r="BM87" s="179">
        <f t="shared" si="86"/>
        <v>0</v>
      </c>
    </row>
    <row r="88" spans="2:65" s="64" customFormat="1" ht="72" customHeight="1">
      <c r="B88" s="224"/>
      <c r="C88" s="225"/>
      <c r="D88" s="65" t="s">
        <v>94</v>
      </c>
      <c r="E88" s="214" t="s">
        <v>267</v>
      </c>
      <c r="F88" s="214"/>
      <c r="G88" s="214" t="s">
        <v>270</v>
      </c>
      <c r="H88" s="214"/>
      <c r="I88" s="214" t="s">
        <v>268</v>
      </c>
      <c r="J88" s="214"/>
      <c r="K88" s="214" t="s">
        <v>265</v>
      </c>
      <c r="L88" s="214"/>
      <c r="M88" s="214" t="s">
        <v>266</v>
      </c>
      <c r="N88" s="214"/>
      <c r="O88" s="127" t="s">
        <v>36</v>
      </c>
      <c r="P88" s="128">
        <v>44438</v>
      </c>
      <c r="Q88" s="68">
        <f t="shared" si="67"/>
        <v>7.1428571428571435E-3</v>
      </c>
      <c r="R88" s="69"/>
      <c r="S88" s="69"/>
      <c r="T88" s="69" t="e">
        <f t="shared" si="68"/>
        <v>#DIV/0!</v>
      </c>
      <c r="U88" s="69"/>
      <c r="V88" s="69"/>
      <c r="W88" s="69" t="e">
        <f t="shared" si="69"/>
        <v>#DIV/0!</v>
      </c>
      <c r="X88" s="69"/>
      <c r="Y88" s="69"/>
      <c r="Z88" s="69" t="e">
        <f t="shared" si="70"/>
        <v>#DIV/0!</v>
      </c>
      <c r="AA88" s="69"/>
      <c r="AB88" s="69"/>
      <c r="AC88" s="69" t="e">
        <f t="shared" si="71"/>
        <v>#DIV/0!</v>
      </c>
      <c r="AD88" s="69"/>
      <c r="AE88" s="69"/>
      <c r="AF88" s="69" t="e">
        <f t="shared" si="72"/>
        <v>#DIV/0!</v>
      </c>
      <c r="AG88" s="69"/>
      <c r="AH88" s="69"/>
      <c r="AI88" s="69" t="e">
        <f t="shared" si="73"/>
        <v>#DIV/0!</v>
      </c>
      <c r="AJ88" s="69"/>
      <c r="AK88" s="69"/>
      <c r="AL88" s="69" t="e">
        <f t="shared" si="74"/>
        <v>#DIV/0!</v>
      </c>
      <c r="AM88" s="69">
        <v>1</v>
      </c>
      <c r="AN88" s="69"/>
      <c r="AO88" s="69">
        <f t="shared" si="75"/>
        <v>0</v>
      </c>
      <c r="AP88" s="70"/>
      <c r="AQ88" s="70"/>
      <c r="AR88" s="70" t="e">
        <f t="shared" si="76"/>
        <v>#DIV/0!</v>
      </c>
      <c r="AS88" s="70"/>
      <c r="AT88" s="70"/>
      <c r="AU88" s="70" t="e">
        <f t="shared" si="77"/>
        <v>#DIV/0!</v>
      </c>
      <c r="AV88" s="70"/>
      <c r="AW88" s="70"/>
      <c r="AX88" s="70" t="e">
        <f t="shared" si="78"/>
        <v>#DIV/0!</v>
      </c>
      <c r="AY88" s="70"/>
      <c r="AZ88" s="70"/>
      <c r="BA88" s="70" t="e">
        <f t="shared" si="79"/>
        <v>#DIV/0!</v>
      </c>
      <c r="BB88" s="70"/>
      <c r="BC88" s="70"/>
      <c r="BD88" s="70"/>
      <c r="BE88" s="70">
        <f t="shared" si="83"/>
        <v>1</v>
      </c>
      <c r="BF88" s="70">
        <f t="shared" si="83"/>
        <v>0</v>
      </c>
      <c r="BG88" s="71">
        <f t="shared" si="80"/>
        <v>0</v>
      </c>
      <c r="BH88" s="72">
        <f t="shared" si="81"/>
        <v>0</v>
      </c>
      <c r="BI88" s="73"/>
      <c r="BJ88" s="74"/>
      <c r="BK88" s="77" t="s">
        <v>489</v>
      </c>
      <c r="BL88" s="76">
        <f t="shared" si="85"/>
        <v>0</v>
      </c>
      <c r="BM88" s="179">
        <f t="shared" si="86"/>
        <v>0</v>
      </c>
    </row>
    <row r="89" spans="2:65" ht="98.25" customHeight="1">
      <c r="B89" s="224"/>
      <c r="C89" s="225" t="s">
        <v>576</v>
      </c>
      <c r="D89" s="65" t="s">
        <v>53</v>
      </c>
      <c r="E89" s="214" t="s">
        <v>142</v>
      </c>
      <c r="F89" s="214"/>
      <c r="G89" s="214" t="s">
        <v>260</v>
      </c>
      <c r="H89" s="214"/>
      <c r="I89" s="214" t="s">
        <v>32</v>
      </c>
      <c r="J89" s="214"/>
      <c r="K89" s="214" t="s">
        <v>2</v>
      </c>
      <c r="L89" s="214"/>
      <c r="M89" s="214"/>
      <c r="N89" s="214"/>
      <c r="O89" s="127" t="s">
        <v>36</v>
      </c>
      <c r="P89" s="128">
        <v>44561</v>
      </c>
      <c r="Q89" s="68">
        <f t="shared" si="67"/>
        <v>7.1428571428571435E-3</v>
      </c>
      <c r="R89" s="69">
        <v>1</v>
      </c>
      <c r="S89" s="69">
        <v>1</v>
      </c>
      <c r="T89" s="69">
        <f t="shared" si="68"/>
        <v>1</v>
      </c>
      <c r="U89" s="69"/>
      <c r="V89" s="69"/>
      <c r="W89" s="69" t="e">
        <f t="shared" si="69"/>
        <v>#DIV/0!</v>
      </c>
      <c r="X89" s="69">
        <v>1</v>
      </c>
      <c r="Y89" s="69">
        <v>1</v>
      </c>
      <c r="Z89" s="69">
        <f t="shared" si="70"/>
        <v>1</v>
      </c>
      <c r="AA89" s="69"/>
      <c r="AB89" s="69"/>
      <c r="AC89" s="69" t="e">
        <f t="shared" si="71"/>
        <v>#DIV/0!</v>
      </c>
      <c r="AD89" s="69">
        <v>1</v>
      </c>
      <c r="AE89" s="69"/>
      <c r="AF89" s="69">
        <f t="shared" si="72"/>
        <v>0</v>
      </c>
      <c r="AG89" s="69"/>
      <c r="AH89" s="69"/>
      <c r="AI89" s="69" t="e">
        <f t="shared" si="73"/>
        <v>#DIV/0!</v>
      </c>
      <c r="AJ89" s="69">
        <v>1</v>
      </c>
      <c r="AK89" s="69"/>
      <c r="AL89" s="69">
        <f t="shared" si="74"/>
        <v>0</v>
      </c>
      <c r="AM89" s="69"/>
      <c r="AN89" s="69"/>
      <c r="AO89" s="69" t="e">
        <f t="shared" si="75"/>
        <v>#DIV/0!</v>
      </c>
      <c r="AP89" s="70">
        <v>1</v>
      </c>
      <c r="AQ89" s="70"/>
      <c r="AR89" s="70">
        <f t="shared" si="76"/>
        <v>0</v>
      </c>
      <c r="AS89" s="70"/>
      <c r="AT89" s="70"/>
      <c r="AU89" s="70" t="e">
        <f t="shared" si="77"/>
        <v>#DIV/0!</v>
      </c>
      <c r="AV89" s="70">
        <v>1</v>
      </c>
      <c r="AW89" s="70"/>
      <c r="AX89" s="70">
        <f t="shared" si="78"/>
        <v>0</v>
      </c>
      <c r="AY89" s="70"/>
      <c r="AZ89" s="70"/>
      <c r="BA89" s="70" t="e">
        <f t="shared" si="79"/>
        <v>#DIV/0!</v>
      </c>
      <c r="BB89" s="70"/>
      <c r="BC89" s="70"/>
      <c r="BD89" s="70"/>
      <c r="BE89" s="70">
        <f t="shared" si="83"/>
        <v>6</v>
      </c>
      <c r="BF89" s="70">
        <f t="shared" si="83"/>
        <v>2</v>
      </c>
      <c r="BG89" s="71">
        <f t="shared" si="80"/>
        <v>0.33333333333333331</v>
      </c>
      <c r="BH89" s="72">
        <f t="shared" si="81"/>
        <v>2.3809523809523812E-3</v>
      </c>
      <c r="BI89" s="73" t="s">
        <v>418</v>
      </c>
      <c r="BJ89" s="74" t="s">
        <v>577</v>
      </c>
      <c r="BK89" s="83" t="s">
        <v>499</v>
      </c>
      <c r="BL89" s="76">
        <f t="shared" si="85"/>
        <v>0.33333333333333331</v>
      </c>
      <c r="BM89" s="179">
        <f t="shared" si="86"/>
        <v>2.3809523809523812E-3</v>
      </c>
    </row>
    <row r="90" spans="2:65" s="156" customFormat="1" ht="71.25" customHeight="1">
      <c r="B90" s="224"/>
      <c r="C90" s="225"/>
      <c r="D90" s="65" t="s">
        <v>98</v>
      </c>
      <c r="E90" s="215" t="s">
        <v>23</v>
      </c>
      <c r="F90" s="215"/>
      <c r="G90" s="215" t="s">
        <v>31</v>
      </c>
      <c r="H90" s="215"/>
      <c r="I90" s="215" t="s">
        <v>107</v>
      </c>
      <c r="J90" s="215"/>
      <c r="K90" s="215" t="s">
        <v>28</v>
      </c>
      <c r="L90" s="215"/>
      <c r="M90" s="215"/>
      <c r="N90" s="215"/>
      <c r="O90" s="155" t="s">
        <v>36</v>
      </c>
      <c r="P90" s="128">
        <v>44561</v>
      </c>
      <c r="Q90" s="68">
        <f t="shared" si="67"/>
        <v>7.1428571428571435E-3</v>
      </c>
      <c r="R90" s="69"/>
      <c r="S90" s="69"/>
      <c r="T90" s="69" t="e">
        <f t="shared" si="68"/>
        <v>#DIV/0!</v>
      </c>
      <c r="U90" s="69">
        <v>1</v>
      </c>
      <c r="V90" s="69">
        <v>1</v>
      </c>
      <c r="W90" s="69">
        <f t="shared" si="69"/>
        <v>1</v>
      </c>
      <c r="X90" s="69">
        <v>1</v>
      </c>
      <c r="Y90" s="69">
        <v>1</v>
      </c>
      <c r="Z90" s="69">
        <f t="shared" si="70"/>
        <v>1</v>
      </c>
      <c r="AA90" s="69">
        <v>1</v>
      </c>
      <c r="AB90" s="69">
        <v>1</v>
      </c>
      <c r="AC90" s="69">
        <f t="shared" si="71"/>
        <v>1</v>
      </c>
      <c r="AD90" s="69">
        <v>1</v>
      </c>
      <c r="AE90" s="69"/>
      <c r="AF90" s="69">
        <f t="shared" si="72"/>
        <v>0</v>
      </c>
      <c r="AG90" s="69">
        <v>1</v>
      </c>
      <c r="AH90" s="69"/>
      <c r="AI90" s="69">
        <f t="shared" si="73"/>
        <v>0</v>
      </c>
      <c r="AJ90" s="69">
        <v>1</v>
      </c>
      <c r="AK90" s="69"/>
      <c r="AL90" s="69">
        <f t="shared" si="74"/>
        <v>0</v>
      </c>
      <c r="AM90" s="69">
        <v>1</v>
      </c>
      <c r="AN90" s="69"/>
      <c r="AO90" s="69">
        <f t="shared" si="75"/>
        <v>0</v>
      </c>
      <c r="AP90" s="70">
        <v>1</v>
      </c>
      <c r="AQ90" s="70"/>
      <c r="AR90" s="70">
        <f t="shared" si="76"/>
        <v>0</v>
      </c>
      <c r="AS90" s="70">
        <v>1</v>
      </c>
      <c r="AT90" s="70"/>
      <c r="AU90" s="70">
        <f t="shared" si="77"/>
        <v>0</v>
      </c>
      <c r="AV90" s="70">
        <v>1</v>
      </c>
      <c r="AW90" s="70"/>
      <c r="AX90" s="70">
        <f t="shared" si="78"/>
        <v>0</v>
      </c>
      <c r="AY90" s="70">
        <v>1</v>
      </c>
      <c r="AZ90" s="70"/>
      <c r="BA90" s="70">
        <f t="shared" si="79"/>
        <v>0</v>
      </c>
      <c r="BB90" s="70"/>
      <c r="BC90" s="70"/>
      <c r="BD90" s="70"/>
      <c r="BE90" s="70">
        <f t="shared" si="83"/>
        <v>11</v>
      </c>
      <c r="BF90" s="70">
        <f t="shared" si="83"/>
        <v>3</v>
      </c>
      <c r="BG90" s="71">
        <f t="shared" si="80"/>
        <v>0.27272727272727271</v>
      </c>
      <c r="BH90" s="72">
        <f t="shared" si="81"/>
        <v>1.9480519480519481E-3</v>
      </c>
      <c r="BI90" s="73" t="s">
        <v>578</v>
      </c>
      <c r="BJ90" s="74" t="s">
        <v>440</v>
      </c>
      <c r="BK90" s="83" t="s">
        <v>500</v>
      </c>
      <c r="BL90" s="76">
        <f t="shared" si="85"/>
        <v>0.27272727272727271</v>
      </c>
      <c r="BM90" s="179">
        <f t="shared" si="86"/>
        <v>1.9480519480519481E-3</v>
      </c>
    </row>
    <row r="91" spans="2:65" s="64" customFormat="1" ht="45" customHeight="1" thickBot="1">
      <c r="B91" s="224"/>
      <c r="C91" s="227"/>
      <c r="D91" s="87" t="s">
        <v>141</v>
      </c>
      <c r="E91" s="221" t="s">
        <v>33</v>
      </c>
      <c r="F91" s="221"/>
      <c r="G91" s="221" t="s">
        <v>261</v>
      </c>
      <c r="H91" s="221"/>
      <c r="I91" s="221" t="s">
        <v>143</v>
      </c>
      <c r="J91" s="221"/>
      <c r="K91" s="221" t="s">
        <v>18</v>
      </c>
      <c r="L91" s="221"/>
      <c r="M91" s="221"/>
      <c r="N91" s="221"/>
      <c r="O91" s="130" t="s">
        <v>36</v>
      </c>
      <c r="P91" s="131">
        <v>44561</v>
      </c>
      <c r="Q91" s="90">
        <f t="shared" si="67"/>
        <v>7.1428571428571435E-3</v>
      </c>
      <c r="R91" s="91"/>
      <c r="S91" s="91"/>
      <c r="T91" s="91" t="e">
        <f t="shared" si="68"/>
        <v>#DIV/0!</v>
      </c>
      <c r="U91" s="91"/>
      <c r="V91" s="91"/>
      <c r="W91" s="91" t="e">
        <f t="shared" si="69"/>
        <v>#DIV/0!</v>
      </c>
      <c r="X91" s="91"/>
      <c r="Y91" s="91"/>
      <c r="Z91" s="91" t="e">
        <f t="shared" si="70"/>
        <v>#DIV/0!</v>
      </c>
      <c r="AA91" s="91">
        <v>1</v>
      </c>
      <c r="AB91" s="91">
        <v>1</v>
      </c>
      <c r="AC91" s="91">
        <f t="shared" si="71"/>
        <v>1</v>
      </c>
      <c r="AD91" s="91"/>
      <c r="AE91" s="91"/>
      <c r="AF91" s="91" t="e">
        <f t="shared" si="72"/>
        <v>#DIV/0!</v>
      </c>
      <c r="AG91" s="91"/>
      <c r="AH91" s="91"/>
      <c r="AI91" s="91" t="e">
        <f t="shared" si="73"/>
        <v>#DIV/0!</v>
      </c>
      <c r="AJ91" s="91">
        <v>1</v>
      </c>
      <c r="AK91" s="91"/>
      <c r="AL91" s="91">
        <f t="shared" si="74"/>
        <v>0</v>
      </c>
      <c r="AM91" s="91"/>
      <c r="AN91" s="91"/>
      <c r="AO91" s="91" t="e">
        <f t="shared" si="75"/>
        <v>#DIV/0!</v>
      </c>
      <c r="AP91" s="92"/>
      <c r="AQ91" s="92"/>
      <c r="AR91" s="92" t="e">
        <f t="shared" si="76"/>
        <v>#DIV/0!</v>
      </c>
      <c r="AS91" s="92">
        <v>1</v>
      </c>
      <c r="AT91" s="92"/>
      <c r="AU91" s="92">
        <f t="shared" si="77"/>
        <v>0</v>
      </c>
      <c r="AV91" s="92"/>
      <c r="AW91" s="92"/>
      <c r="AX91" s="92" t="e">
        <f t="shared" si="78"/>
        <v>#DIV/0!</v>
      </c>
      <c r="AY91" s="92"/>
      <c r="AZ91" s="92"/>
      <c r="BA91" s="92" t="e">
        <f t="shared" si="79"/>
        <v>#DIV/0!</v>
      </c>
      <c r="BB91" s="92"/>
      <c r="BC91" s="92"/>
      <c r="BD91" s="92"/>
      <c r="BE91" s="92">
        <f t="shared" si="83"/>
        <v>3</v>
      </c>
      <c r="BF91" s="92">
        <f t="shared" si="83"/>
        <v>1</v>
      </c>
      <c r="BG91" s="93">
        <f t="shared" si="80"/>
        <v>0.33333333333333331</v>
      </c>
      <c r="BH91" s="94">
        <f t="shared" si="81"/>
        <v>2.3809523809523812E-3</v>
      </c>
      <c r="BI91" s="95"/>
      <c r="BJ91" s="96" t="s">
        <v>579</v>
      </c>
      <c r="BK91" s="75" t="s">
        <v>501</v>
      </c>
      <c r="BL91" s="76">
        <f t="shared" si="85"/>
        <v>0.33333333333333331</v>
      </c>
      <c r="BM91" s="179">
        <f t="shared" si="86"/>
        <v>2.3809523809523812E-3</v>
      </c>
    </row>
    <row r="92" spans="2:65" s="105" customFormat="1" ht="43.2" customHeight="1" thickBot="1">
      <c r="B92" s="97"/>
      <c r="C92" s="123"/>
      <c r="D92" s="124"/>
      <c r="E92" s="124"/>
      <c r="F92" s="124"/>
      <c r="G92" s="124"/>
      <c r="H92" s="124"/>
      <c r="I92" s="124"/>
      <c r="J92" s="124"/>
      <c r="K92" s="124"/>
      <c r="L92" s="124"/>
      <c r="M92" s="124"/>
      <c r="N92" s="124"/>
      <c r="O92" s="124"/>
      <c r="P92" s="124"/>
      <c r="Q92" s="99"/>
      <c r="R92" s="237"/>
      <c r="S92" s="237"/>
      <c r="T92" s="237"/>
      <c r="U92" s="237"/>
      <c r="V92" s="237"/>
      <c r="W92" s="237"/>
      <c r="X92" s="237"/>
      <c r="Y92" s="237"/>
      <c r="Z92" s="237"/>
      <c r="AA92" s="237"/>
      <c r="AB92" s="237"/>
      <c r="AC92" s="237"/>
      <c r="AD92" s="237"/>
      <c r="AE92" s="237"/>
      <c r="AF92" s="237"/>
      <c r="AG92" s="237"/>
      <c r="AH92" s="237"/>
      <c r="AI92" s="237"/>
      <c r="AJ92" s="237"/>
      <c r="AK92" s="237"/>
      <c r="AL92" s="237"/>
      <c r="AM92" s="237"/>
      <c r="AN92" s="237"/>
      <c r="AO92" s="237"/>
      <c r="AP92" s="237"/>
      <c r="AQ92" s="237"/>
      <c r="AR92" s="237"/>
      <c r="AS92" s="237"/>
      <c r="AT92" s="237"/>
      <c r="AU92" s="237"/>
      <c r="AV92" s="237"/>
      <c r="AW92" s="237"/>
      <c r="AX92" s="237"/>
      <c r="AY92" s="237"/>
      <c r="AZ92" s="237"/>
      <c r="BA92" s="237"/>
      <c r="BB92" s="125"/>
      <c r="BC92" s="125"/>
      <c r="BD92" s="125"/>
      <c r="BE92" s="237"/>
      <c r="BF92" s="237"/>
      <c r="BG92" s="237"/>
      <c r="BH92" s="100"/>
      <c r="BI92" s="126"/>
      <c r="BJ92" s="126"/>
      <c r="BK92" s="150" t="s">
        <v>509</v>
      </c>
      <c r="BL92" s="151"/>
      <c r="BM92" s="104">
        <f>SUM(BM64:BM91)</f>
        <v>2.5836940836940839E-2</v>
      </c>
    </row>
    <row r="93" spans="2:65" s="57" customFormat="1" ht="44.1" customHeight="1">
      <c r="B93" s="224" t="s">
        <v>144</v>
      </c>
      <c r="C93" s="110" t="s">
        <v>0</v>
      </c>
      <c r="D93" s="60" t="s">
        <v>56</v>
      </c>
      <c r="E93" s="220" t="s">
        <v>195</v>
      </c>
      <c r="F93" s="220"/>
      <c r="G93" s="220" t="s">
        <v>1</v>
      </c>
      <c r="H93" s="220"/>
      <c r="I93" s="220" t="s">
        <v>87</v>
      </c>
      <c r="J93" s="220"/>
      <c r="K93" s="220" t="s">
        <v>5</v>
      </c>
      <c r="L93" s="220"/>
      <c r="M93" s="220" t="s">
        <v>3</v>
      </c>
      <c r="N93" s="220"/>
      <c r="O93" s="60" t="s">
        <v>4</v>
      </c>
      <c r="P93" s="60" t="s">
        <v>13</v>
      </c>
      <c r="Q93" s="182">
        <f>SUM(Q94:Q106)</f>
        <v>0.14949999999999999</v>
      </c>
      <c r="R93" s="183" t="s">
        <v>403</v>
      </c>
      <c r="S93" s="183" t="s">
        <v>404</v>
      </c>
      <c r="T93" s="184" t="s">
        <v>405</v>
      </c>
      <c r="U93" s="183" t="s">
        <v>403</v>
      </c>
      <c r="V93" s="183" t="s">
        <v>404</v>
      </c>
      <c r="W93" s="184" t="s">
        <v>405</v>
      </c>
      <c r="X93" s="183" t="s">
        <v>403</v>
      </c>
      <c r="Y93" s="183" t="s">
        <v>404</v>
      </c>
      <c r="Z93" s="184" t="s">
        <v>405</v>
      </c>
      <c r="AA93" s="183" t="s">
        <v>403</v>
      </c>
      <c r="AB93" s="183" t="s">
        <v>404</v>
      </c>
      <c r="AC93" s="184" t="s">
        <v>405</v>
      </c>
      <c r="AD93" s="183" t="s">
        <v>403</v>
      </c>
      <c r="AE93" s="183" t="s">
        <v>404</v>
      </c>
      <c r="AF93" s="184" t="s">
        <v>405</v>
      </c>
      <c r="AG93" s="183" t="s">
        <v>403</v>
      </c>
      <c r="AH93" s="183" t="s">
        <v>404</v>
      </c>
      <c r="AI93" s="184" t="s">
        <v>405</v>
      </c>
      <c r="AJ93" s="183" t="s">
        <v>403</v>
      </c>
      <c r="AK93" s="183" t="s">
        <v>404</v>
      </c>
      <c r="AL93" s="184" t="s">
        <v>405</v>
      </c>
      <c r="AM93" s="183" t="s">
        <v>403</v>
      </c>
      <c r="AN93" s="183" t="s">
        <v>404</v>
      </c>
      <c r="AO93" s="184" t="s">
        <v>405</v>
      </c>
      <c r="AP93" s="183" t="s">
        <v>403</v>
      </c>
      <c r="AQ93" s="183" t="s">
        <v>404</v>
      </c>
      <c r="AR93" s="184" t="s">
        <v>405</v>
      </c>
      <c r="AS93" s="183" t="s">
        <v>403</v>
      </c>
      <c r="AT93" s="183" t="s">
        <v>404</v>
      </c>
      <c r="AU93" s="184" t="s">
        <v>405</v>
      </c>
      <c r="AV93" s="183" t="s">
        <v>403</v>
      </c>
      <c r="AW93" s="183" t="s">
        <v>404</v>
      </c>
      <c r="AX93" s="184" t="s">
        <v>405</v>
      </c>
      <c r="AY93" s="183" t="s">
        <v>403</v>
      </c>
      <c r="AZ93" s="183" t="s">
        <v>404</v>
      </c>
      <c r="BA93" s="184" t="s">
        <v>405</v>
      </c>
      <c r="BB93" s="184"/>
      <c r="BC93" s="184"/>
      <c r="BD93" s="184"/>
      <c r="BE93" s="183" t="s">
        <v>403</v>
      </c>
      <c r="BF93" s="183" t="s">
        <v>404</v>
      </c>
      <c r="BG93" s="184" t="s">
        <v>405</v>
      </c>
      <c r="BH93" s="185">
        <f>SUM(BH94:BH106)</f>
        <v>4.4083333333333335E-2</v>
      </c>
      <c r="BI93" s="60" t="s">
        <v>441</v>
      </c>
      <c r="BJ93" s="61" t="s">
        <v>442</v>
      </c>
      <c r="BK93" s="110" t="s">
        <v>436</v>
      </c>
      <c r="BL93" s="63" t="s">
        <v>505</v>
      </c>
      <c r="BM93" s="178" t="s">
        <v>512</v>
      </c>
    </row>
    <row r="94" spans="2:65" s="64" customFormat="1" ht="72">
      <c r="B94" s="224"/>
      <c r="C94" s="157" t="s">
        <v>14</v>
      </c>
      <c r="D94" s="65" t="s">
        <v>43</v>
      </c>
      <c r="E94" s="214" t="s">
        <v>288</v>
      </c>
      <c r="F94" s="214"/>
      <c r="G94" s="214" t="s">
        <v>262</v>
      </c>
      <c r="H94" s="214"/>
      <c r="I94" s="214" t="s">
        <v>153</v>
      </c>
      <c r="J94" s="214"/>
      <c r="K94" s="214" t="s">
        <v>6</v>
      </c>
      <c r="L94" s="214"/>
      <c r="M94" s="214"/>
      <c r="N94" s="214"/>
      <c r="O94" s="127" t="s">
        <v>36</v>
      </c>
      <c r="P94" s="128">
        <v>44285</v>
      </c>
      <c r="Q94" s="78">
        <v>1.15E-2</v>
      </c>
      <c r="R94" s="69"/>
      <c r="S94" s="69"/>
      <c r="T94" s="69" t="e">
        <f>+S94/R94</f>
        <v>#DIV/0!</v>
      </c>
      <c r="U94" s="69">
        <v>0.5</v>
      </c>
      <c r="V94" s="69">
        <v>1</v>
      </c>
      <c r="W94" s="69">
        <v>0.5</v>
      </c>
      <c r="X94" s="69">
        <v>0.5</v>
      </c>
      <c r="Y94" s="69"/>
      <c r="Z94" s="69">
        <f>+Y94/X94</f>
        <v>0</v>
      </c>
      <c r="AA94" s="69"/>
      <c r="AB94" s="69"/>
      <c r="AC94" s="69" t="e">
        <f>+AB94/AA94</f>
        <v>#DIV/0!</v>
      </c>
      <c r="AD94" s="69"/>
      <c r="AE94" s="69"/>
      <c r="AF94" s="69" t="e">
        <f>+AE94/AD94</f>
        <v>#DIV/0!</v>
      </c>
      <c r="AG94" s="69"/>
      <c r="AH94" s="69"/>
      <c r="AI94" s="69" t="e">
        <f>+AH94/AG94</f>
        <v>#DIV/0!</v>
      </c>
      <c r="AJ94" s="69"/>
      <c r="AK94" s="69"/>
      <c r="AL94" s="69" t="e">
        <f>+AK94/AJ94</f>
        <v>#DIV/0!</v>
      </c>
      <c r="AM94" s="69"/>
      <c r="AN94" s="69"/>
      <c r="AO94" s="69" t="e">
        <f>+AN94/AM94</f>
        <v>#DIV/0!</v>
      </c>
      <c r="AP94" s="70"/>
      <c r="AQ94" s="70"/>
      <c r="AR94" s="70" t="e">
        <f>+AQ94/AP94</f>
        <v>#DIV/0!</v>
      </c>
      <c r="AS94" s="70"/>
      <c r="AT94" s="70"/>
      <c r="AU94" s="70" t="e">
        <f>+AT94/AS94</f>
        <v>#DIV/0!</v>
      </c>
      <c r="AV94" s="70"/>
      <c r="AW94" s="70"/>
      <c r="AX94" s="70" t="e">
        <f>+AW94/AV94</f>
        <v>#DIV/0!</v>
      </c>
      <c r="AY94" s="70"/>
      <c r="AZ94" s="70"/>
      <c r="BA94" s="70" t="e">
        <f>+AZ94/AY94</f>
        <v>#DIV/0!</v>
      </c>
      <c r="BB94" s="70"/>
      <c r="BC94" s="70"/>
      <c r="BD94" s="70"/>
      <c r="BE94" s="70">
        <f>+R94+U94+X94+AA94+AD94+AG94+AJ94+AM94+AP94+AS94+AV94+AY94</f>
        <v>1</v>
      </c>
      <c r="BF94" s="70">
        <f>+S94+V94+Y94+AB94+AE94+AH94+AK94+AN94+AQ94+AT94+AW94+AZ94</f>
        <v>1</v>
      </c>
      <c r="BG94" s="71">
        <f>IF(BF94,BF94/BE94,0)</f>
        <v>1</v>
      </c>
      <c r="BH94" s="72">
        <f>+BG94*Q94</f>
        <v>1.15E-2</v>
      </c>
      <c r="BI94" s="73" t="s">
        <v>580</v>
      </c>
      <c r="BJ94" s="80" t="s">
        <v>438</v>
      </c>
      <c r="BK94" s="83" t="s">
        <v>503</v>
      </c>
      <c r="BL94" s="81">
        <f>BG94</f>
        <v>1</v>
      </c>
      <c r="BM94" s="179">
        <f>BH94</f>
        <v>1.15E-2</v>
      </c>
    </row>
    <row r="95" spans="2:65" s="64" customFormat="1" ht="86.4">
      <c r="B95" s="224"/>
      <c r="C95" s="158" t="s">
        <v>9</v>
      </c>
      <c r="D95" s="65" t="s">
        <v>44</v>
      </c>
      <c r="E95" s="214" t="s">
        <v>287</v>
      </c>
      <c r="F95" s="214"/>
      <c r="G95" s="214" t="s">
        <v>155</v>
      </c>
      <c r="H95" s="214"/>
      <c r="I95" s="214" t="s">
        <v>154</v>
      </c>
      <c r="J95" s="214"/>
      <c r="K95" s="214" t="s">
        <v>6</v>
      </c>
      <c r="L95" s="214"/>
      <c r="M95" s="214"/>
      <c r="N95" s="214"/>
      <c r="O95" s="127" t="s">
        <v>36</v>
      </c>
      <c r="P95" s="159">
        <v>44530</v>
      </c>
      <c r="Q95" s="78">
        <v>1.15E-2</v>
      </c>
      <c r="R95" s="69"/>
      <c r="S95" s="69"/>
      <c r="T95" s="69" t="e">
        <f t="shared" ref="T95:T102" si="87">+S95/R95</f>
        <v>#DIV/0!</v>
      </c>
      <c r="U95" s="69"/>
      <c r="V95" s="69"/>
      <c r="W95" s="69" t="e">
        <f t="shared" ref="W95:W102" si="88">+V95/U95</f>
        <v>#DIV/0!</v>
      </c>
      <c r="X95" s="69"/>
      <c r="Y95" s="69"/>
      <c r="Z95" s="69" t="e">
        <f t="shared" ref="Z95:Z102" si="89">+Y95/X95</f>
        <v>#DIV/0!</v>
      </c>
      <c r="AA95" s="69">
        <v>1</v>
      </c>
      <c r="AB95" s="69">
        <v>1</v>
      </c>
      <c r="AC95" s="69">
        <f t="shared" ref="AC95:AC102" si="90">+AB95/AA95</f>
        <v>1</v>
      </c>
      <c r="AD95" s="69"/>
      <c r="AE95" s="69"/>
      <c r="AF95" s="69" t="e">
        <f t="shared" ref="AF95:AF102" si="91">+AE95/AD95</f>
        <v>#DIV/0!</v>
      </c>
      <c r="AG95" s="69"/>
      <c r="AH95" s="69"/>
      <c r="AI95" s="69" t="e">
        <f t="shared" ref="AI95:AI102" si="92">+AH95/AG95</f>
        <v>#DIV/0!</v>
      </c>
      <c r="AJ95" s="69"/>
      <c r="AK95" s="69"/>
      <c r="AL95" s="69" t="e">
        <f t="shared" ref="AL95:AL102" si="93">+AK95/AJ95</f>
        <v>#DIV/0!</v>
      </c>
      <c r="AM95" s="69"/>
      <c r="AN95" s="69"/>
      <c r="AO95" s="69" t="e">
        <f t="shared" ref="AO95:AO102" si="94">+AN95/AM95</f>
        <v>#DIV/0!</v>
      </c>
      <c r="AP95" s="70"/>
      <c r="AQ95" s="70"/>
      <c r="AR95" s="70" t="e">
        <f t="shared" ref="AR95:AR102" si="95">+AQ95/AP95</f>
        <v>#DIV/0!</v>
      </c>
      <c r="AS95" s="70">
        <v>1</v>
      </c>
      <c r="AT95" s="70"/>
      <c r="AU95" s="70">
        <f t="shared" ref="AU95:AU102" si="96">+AT95/AS95</f>
        <v>0</v>
      </c>
      <c r="AV95" s="70"/>
      <c r="AW95" s="70"/>
      <c r="AX95" s="70" t="e">
        <f t="shared" ref="AX95:AX102" si="97">+AW95/AV95</f>
        <v>#DIV/0!</v>
      </c>
      <c r="AY95" s="70"/>
      <c r="AZ95" s="70"/>
      <c r="BA95" s="70" t="e">
        <f t="shared" ref="BA95:BA102" si="98">+AZ95/AY95</f>
        <v>#DIV/0!</v>
      </c>
      <c r="BB95" s="70"/>
      <c r="BC95" s="70"/>
      <c r="BD95" s="70"/>
      <c r="BE95" s="70">
        <f t="shared" ref="BE95:BF103" si="99">+R95+U95+X95+AA95+AD95+AG95+AJ95+AM95+AP95+AS95+AV95+AY95</f>
        <v>2</v>
      </c>
      <c r="BF95" s="70">
        <f t="shared" si="99"/>
        <v>1</v>
      </c>
      <c r="BG95" s="71">
        <f t="shared" ref="BG95:BG102" si="100">IF(BF95,BF95/BE95,0)</f>
        <v>0.5</v>
      </c>
      <c r="BH95" s="72">
        <f t="shared" ref="BH95:BH102" si="101">+BG95*Q95</f>
        <v>5.7499999999999999E-3</v>
      </c>
      <c r="BI95" s="73"/>
      <c r="BJ95" s="74" t="s">
        <v>581</v>
      </c>
      <c r="BK95" s="83" t="s">
        <v>599</v>
      </c>
      <c r="BL95" s="76">
        <f t="shared" ref="BL95:BL106" si="102">BG95</f>
        <v>0.5</v>
      </c>
      <c r="BM95" s="179">
        <f>BH95</f>
        <v>5.7499999999999999E-3</v>
      </c>
    </row>
    <row r="96" spans="2:65" s="64" customFormat="1" ht="72">
      <c r="B96" s="224"/>
      <c r="C96" s="84" t="s">
        <v>16</v>
      </c>
      <c r="D96" s="65" t="s">
        <v>48</v>
      </c>
      <c r="E96" s="214" t="s">
        <v>289</v>
      </c>
      <c r="F96" s="214"/>
      <c r="G96" s="214" t="s">
        <v>164</v>
      </c>
      <c r="H96" s="214"/>
      <c r="I96" s="214" t="s">
        <v>156</v>
      </c>
      <c r="J96" s="214"/>
      <c r="K96" s="214" t="s">
        <v>6</v>
      </c>
      <c r="L96" s="214"/>
      <c r="M96" s="214"/>
      <c r="N96" s="214"/>
      <c r="O96" s="127" t="s">
        <v>36</v>
      </c>
      <c r="P96" s="159">
        <v>44285</v>
      </c>
      <c r="Q96" s="78">
        <v>1.15E-2</v>
      </c>
      <c r="R96" s="69"/>
      <c r="S96" s="69"/>
      <c r="T96" s="69" t="e">
        <f t="shared" si="87"/>
        <v>#DIV/0!</v>
      </c>
      <c r="U96" s="69"/>
      <c r="V96" s="69"/>
      <c r="W96" s="69" t="e">
        <f t="shared" si="88"/>
        <v>#DIV/0!</v>
      </c>
      <c r="X96" s="69">
        <v>1</v>
      </c>
      <c r="Y96" s="69">
        <v>1</v>
      </c>
      <c r="Z96" s="69">
        <f t="shared" si="89"/>
        <v>1</v>
      </c>
      <c r="AA96" s="69"/>
      <c r="AB96" s="69"/>
      <c r="AC96" s="69" t="e">
        <f t="shared" si="90"/>
        <v>#DIV/0!</v>
      </c>
      <c r="AD96" s="69"/>
      <c r="AE96" s="69"/>
      <c r="AF96" s="69" t="e">
        <f t="shared" si="91"/>
        <v>#DIV/0!</v>
      </c>
      <c r="AG96" s="69"/>
      <c r="AH96" s="69"/>
      <c r="AI96" s="69" t="e">
        <f t="shared" si="92"/>
        <v>#DIV/0!</v>
      </c>
      <c r="AJ96" s="69"/>
      <c r="AK96" s="69"/>
      <c r="AL96" s="69" t="e">
        <f t="shared" si="93"/>
        <v>#DIV/0!</v>
      </c>
      <c r="AM96" s="69"/>
      <c r="AN96" s="69"/>
      <c r="AO96" s="69" t="e">
        <f t="shared" si="94"/>
        <v>#DIV/0!</v>
      </c>
      <c r="AP96" s="70"/>
      <c r="AQ96" s="70"/>
      <c r="AR96" s="70" t="e">
        <f t="shared" si="95"/>
        <v>#DIV/0!</v>
      </c>
      <c r="AS96" s="70"/>
      <c r="AT96" s="70"/>
      <c r="AU96" s="70" t="e">
        <f t="shared" si="96"/>
        <v>#DIV/0!</v>
      </c>
      <c r="AV96" s="70"/>
      <c r="AW96" s="70"/>
      <c r="AX96" s="70" t="e">
        <f t="shared" si="97"/>
        <v>#DIV/0!</v>
      </c>
      <c r="AY96" s="70"/>
      <c r="AZ96" s="70"/>
      <c r="BA96" s="70" t="e">
        <f t="shared" si="98"/>
        <v>#DIV/0!</v>
      </c>
      <c r="BB96" s="70"/>
      <c r="BC96" s="70"/>
      <c r="BD96" s="70"/>
      <c r="BE96" s="70">
        <f t="shared" si="99"/>
        <v>1</v>
      </c>
      <c r="BF96" s="70">
        <f t="shared" si="99"/>
        <v>1</v>
      </c>
      <c r="BG96" s="71">
        <f t="shared" si="100"/>
        <v>1</v>
      </c>
      <c r="BH96" s="72">
        <f t="shared" si="101"/>
        <v>1.15E-2</v>
      </c>
      <c r="BI96" s="73"/>
      <c r="BJ96" s="74" t="s">
        <v>582</v>
      </c>
      <c r="BK96" s="83" t="s">
        <v>600</v>
      </c>
      <c r="BL96" s="81">
        <f t="shared" si="102"/>
        <v>1</v>
      </c>
      <c r="BM96" s="179">
        <f>BH96</f>
        <v>1.15E-2</v>
      </c>
    </row>
    <row r="97" spans="2:65" s="160" customFormat="1" ht="61.5" customHeight="1">
      <c r="B97" s="224"/>
      <c r="C97" s="226" t="s">
        <v>10</v>
      </c>
      <c r="D97" s="65" t="s">
        <v>52</v>
      </c>
      <c r="E97" s="215" t="s">
        <v>191</v>
      </c>
      <c r="F97" s="215"/>
      <c r="G97" s="215" t="s">
        <v>165</v>
      </c>
      <c r="H97" s="215"/>
      <c r="I97" s="215" t="s">
        <v>158</v>
      </c>
      <c r="J97" s="215"/>
      <c r="K97" s="215" t="s">
        <v>6</v>
      </c>
      <c r="L97" s="215"/>
      <c r="M97" s="215" t="s">
        <v>12</v>
      </c>
      <c r="N97" s="215"/>
      <c r="O97" s="155" t="s">
        <v>36</v>
      </c>
      <c r="P97" s="159">
        <v>44561</v>
      </c>
      <c r="Q97" s="78">
        <v>1.15E-2</v>
      </c>
      <c r="R97" s="69"/>
      <c r="S97" s="69"/>
      <c r="T97" s="69" t="e">
        <f t="shared" si="87"/>
        <v>#DIV/0!</v>
      </c>
      <c r="U97" s="69"/>
      <c r="V97" s="69"/>
      <c r="W97" s="69" t="e">
        <f t="shared" si="88"/>
        <v>#DIV/0!</v>
      </c>
      <c r="X97" s="69">
        <v>1</v>
      </c>
      <c r="Y97" s="69"/>
      <c r="Z97" s="69">
        <f t="shared" si="89"/>
        <v>0</v>
      </c>
      <c r="AA97" s="69"/>
      <c r="AB97" s="69"/>
      <c r="AC97" s="69" t="e">
        <f t="shared" si="90"/>
        <v>#DIV/0!</v>
      </c>
      <c r="AD97" s="69">
        <v>1</v>
      </c>
      <c r="AE97" s="69"/>
      <c r="AF97" s="69">
        <f t="shared" si="91"/>
        <v>0</v>
      </c>
      <c r="AG97" s="69"/>
      <c r="AH97" s="69"/>
      <c r="AI97" s="69" t="e">
        <f t="shared" si="92"/>
        <v>#DIV/0!</v>
      </c>
      <c r="AJ97" s="69">
        <v>1</v>
      </c>
      <c r="AK97" s="69"/>
      <c r="AL97" s="69">
        <f t="shared" si="93"/>
        <v>0</v>
      </c>
      <c r="AM97" s="69"/>
      <c r="AN97" s="69"/>
      <c r="AO97" s="69" t="e">
        <f t="shared" si="94"/>
        <v>#DIV/0!</v>
      </c>
      <c r="AP97" s="70">
        <v>1</v>
      </c>
      <c r="AQ97" s="70"/>
      <c r="AR97" s="70">
        <f t="shared" si="95"/>
        <v>0</v>
      </c>
      <c r="AS97" s="70"/>
      <c r="AT97" s="70"/>
      <c r="AU97" s="70" t="e">
        <f t="shared" si="96"/>
        <v>#DIV/0!</v>
      </c>
      <c r="AV97" s="70">
        <v>1</v>
      </c>
      <c r="AW97" s="70"/>
      <c r="AX97" s="70">
        <f t="shared" si="97"/>
        <v>0</v>
      </c>
      <c r="AY97" s="70"/>
      <c r="AZ97" s="70"/>
      <c r="BA97" s="70" t="e">
        <f t="shared" si="98"/>
        <v>#DIV/0!</v>
      </c>
      <c r="BB97" s="70"/>
      <c r="BC97" s="70"/>
      <c r="BD97" s="70"/>
      <c r="BE97" s="70">
        <f t="shared" si="99"/>
        <v>5</v>
      </c>
      <c r="BF97" s="70">
        <f t="shared" si="99"/>
        <v>0</v>
      </c>
      <c r="BG97" s="71">
        <f t="shared" si="100"/>
        <v>0</v>
      </c>
      <c r="BH97" s="72">
        <f t="shared" si="101"/>
        <v>0</v>
      </c>
      <c r="BI97" s="73"/>
      <c r="BJ97" s="74" t="s">
        <v>583</v>
      </c>
      <c r="BK97" s="75" t="s">
        <v>504</v>
      </c>
      <c r="BL97" s="76">
        <f t="shared" si="102"/>
        <v>0</v>
      </c>
      <c r="BM97" s="179">
        <f>BH97</f>
        <v>0</v>
      </c>
    </row>
    <row r="98" spans="2:65" s="160" customFormat="1" ht="52.5" customHeight="1">
      <c r="B98" s="224"/>
      <c r="C98" s="226"/>
      <c r="D98" s="65" t="s">
        <v>81</v>
      </c>
      <c r="E98" s="215" t="s">
        <v>290</v>
      </c>
      <c r="F98" s="215"/>
      <c r="G98" s="215" t="s">
        <v>166</v>
      </c>
      <c r="H98" s="215"/>
      <c r="I98" s="215" t="s">
        <v>86</v>
      </c>
      <c r="J98" s="215"/>
      <c r="K98" s="215" t="s">
        <v>6</v>
      </c>
      <c r="L98" s="215"/>
      <c r="M98" s="215"/>
      <c r="N98" s="215"/>
      <c r="O98" s="155" t="s">
        <v>36</v>
      </c>
      <c r="P98" s="159">
        <v>44561</v>
      </c>
      <c r="Q98" s="78">
        <v>1.15E-2</v>
      </c>
      <c r="R98" s="69"/>
      <c r="S98" s="69"/>
      <c r="T98" s="69" t="e">
        <f t="shared" si="87"/>
        <v>#DIV/0!</v>
      </c>
      <c r="U98" s="69"/>
      <c r="V98" s="69"/>
      <c r="W98" s="69" t="e">
        <f t="shared" si="88"/>
        <v>#DIV/0!</v>
      </c>
      <c r="X98" s="69"/>
      <c r="Y98" s="69"/>
      <c r="Z98" s="69" t="e">
        <f t="shared" si="89"/>
        <v>#DIV/0!</v>
      </c>
      <c r="AA98" s="69"/>
      <c r="AB98" s="69"/>
      <c r="AC98" s="69" t="e">
        <f t="shared" si="90"/>
        <v>#DIV/0!</v>
      </c>
      <c r="AD98" s="69">
        <v>1</v>
      </c>
      <c r="AE98" s="69"/>
      <c r="AF98" s="69">
        <f t="shared" si="91"/>
        <v>0</v>
      </c>
      <c r="AG98" s="69"/>
      <c r="AH98" s="69"/>
      <c r="AI98" s="69" t="e">
        <f t="shared" si="92"/>
        <v>#DIV/0!</v>
      </c>
      <c r="AJ98" s="69"/>
      <c r="AK98" s="69"/>
      <c r="AL98" s="69" t="e">
        <f t="shared" si="93"/>
        <v>#DIV/0!</v>
      </c>
      <c r="AM98" s="69"/>
      <c r="AN98" s="69"/>
      <c r="AO98" s="69" t="e">
        <f t="shared" si="94"/>
        <v>#DIV/0!</v>
      </c>
      <c r="AP98" s="70"/>
      <c r="AQ98" s="70"/>
      <c r="AR98" s="70" t="e">
        <f t="shared" si="95"/>
        <v>#DIV/0!</v>
      </c>
      <c r="AS98" s="70">
        <v>1</v>
      </c>
      <c r="AT98" s="70"/>
      <c r="AU98" s="70">
        <f t="shared" si="96"/>
        <v>0</v>
      </c>
      <c r="AV98" s="70"/>
      <c r="AW98" s="70"/>
      <c r="AX98" s="70" t="e">
        <f t="shared" si="97"/>
        <v>#DIV/0!</v>
      </c>
      <c r="AY98" s="70"/>
      <c r="AZ98" s="70"/>
      <c r="BA98" s="70" t="e">
        <f t="shared" si="98"/>
        <v>#DIV/0!</v>
      </c>
      <c r="BB98" s="70"/>
      <c r="BC98" s="70"/>
      <c r="BD98" s="70"/>
      <c r="BE98" s="70">
        <f t="shared" si="99"/>
        <v>2</v>
      </c>
      <c r="BF98" s="70">
        <f t="shared" si="99"/>
        <v>0</v>
      </c>
      <c r="BG98" s="71">
        <f t="shared" si="100"/>
        <v>0</v>
      </c>
      <c r="BH98" s="72">
        <f t="shared" si="101"/>
        <v>0</v>
      </c>
      <c r="BI98" s="73"/>
      <c r="BJ98" s="74"/>
      <c r="BK98" s="77" t="s">
        <v>443</v>
      </c>
      <c r="BL98" s="76">
        <f t="shared" si="102"/>
        <v>0</v>
      </c>
      <c r="BM98" s="179">
        <f t="shared" ref="BM98:BM106" si="103">BH98</f>
        <v>0</v>
      </c>
    </row>
    <row r="99" spans="2:65" s="64" customFormat="1" ht="62.1" customHeight="1">
      <c r="B99" s="224"/>
      <c r="C99" s="226"/>
      <c r="D99" s="65" t="s">
        <v>82</v>
      </c>
      <c r="E99" s="214" t="s">
        <v>271</v>
      </c>
      <c r="F99" s="214"/>
      <c r="G99" s="214" t="s">
        <v>157</v>
      </c>
      <c r="H99" s="214"/>
      <c r="I99" s="214" t="s">
        <v>167</v>
      </c>
      <c r="J99" s="214"/>
      <c r="K99" s="214" t="s">
        <v>6</v>
      </c>
      <c r="L99" s="214"/>
      <c r="M99" s="214" t="s">
        <v>12</v>
      </c>
      <c r="N99" s="214"/>
      <c r="O99" s="127" t="s">
        <v>57</v>
      </c>
      <c r="P99" s="159">
        <v>44500</v>
      </c>
      <c r="Q99" s="78">
        <v>1.15E-2</v>
      </c>
      <c r="R99" s="69"/>
      <c r="S99" s="69"/>
      <c r="T99" s="69" t="e">
        <f t="shared" si="87"/>
        <v>#DIV/0!</v>
      </c>
      <c r="U99" s="69"/>
      <c r="V99" s="69"/>
      <c r="W99" s="69" t="e">
        <f t="shared" si="88"/>
        <v>#DIV/0!</v>
      </c>
      <c r="X99" s="69"/>
      <c r="Y99" s="69"/>
      <c r="Z99" s="69" t="e">
        <f t="shared" si="89"/>
        <v>#DIV/0!</v>
      </c>
      <c r="AA99" s="69"/>
      <c r="AB99" s="69"/>
      <c r="AC99" s="69" t="e">
        <f t="shared" si="90"/>
        <v>#DIV/0!</v>
      </c>
      <c r="AD99" s="69"/>
      <c r="AE99" s="69"/>
      <c r="AF99" s="69" t="e">
        <f t="shared" si="91"/>
        <v>#DIV/0!</v>
      </c>
      <c r="AG99" s="69"/>
      <c r="AH99" s="69"/>
      <c r="AI99" s="69" t="e">
        <f t="shared" si="92"/>
        <v>#DIV/0!</v>
      </c>
      <c r="AJ99" s="69">
        <v>0.25</v>
      </c>
      <c r="AK99" s="154"/>
      <c r="AL99" s="69">
        <f t="shared" si="93"/>
        <v>0</v>
      </c>
      <c r="AM99" s="69">
        <v>0.25</v>
      </c>
      <c r="AN99" s="154"/>
      <c r="AO99" s="69">
        <f t="shared" si="94"/>
        <v>0</v>
      </c>
      <c r="AP99" s="70">
        <v>0.25</v>
      </c>
      <c r="AQ99" s="161"/>
      <c r="AR99" s="70">
        <f t="shared" si="95"/>
        <v>0</v>
      </c>
      <c r="AS99" s="70">
        <v>0.25</v>
      </c>
      <c r="AT99" s="161"/>
      <c r="AU99" s="70">
        <f t="shared" si="96"/>
        <v>0</v>
      </c>
      <c r="AV99" s="70"/>
      <c r="AW99" s="70"/>
      <c r="AX99" s="70" t="e">
        <f t="shared" si="97"/>
        <v>#DIV/0!</v>
      </c>
      <c r="AY99" s="70"/>
      <c r="AZ99" s="70"/>
      <c r="BA99" s="70" t="e">
        <f t="shared" si="98"/>
        <v>#DIV/0!</v>
      </c>
      <c r="BB99" s="70"/>
      <c r="BC99" s="70"/>
      <c r="BD99" s="70"/>
      <c r="BE99" s="70">
        <f t="shared" si="99"/>
        <v>1</v>
      </c>
      <c r="BF99" s="70">
        <f t="shared" si="99"/>
        <v>0</v>
      </c>
      <c r="BG99" s="71">
        <f t="shared" si="100"/>
        <v>0</v>
      </c>
      <c r="BH99" s="72">
        <f t="shared" si="101"/>
        <v>0</v>
      </c>
      <c r="BI99" s="73"/>
      <c r="BJ99" s="74"/>
      <c r="BK99" s="77" t="s">
        <v>443</v>
      </c>
      <c r="BL99" s="76">
        <f t="shared" si="102"/>
        <v>0</v>
      </c>
      <c r="BM99" s="179">
        <f t="shared" si="103"/>
        <v>0</v>
      </c>
    </row>
    <row r="100" spans="2:65" s="160" customFormat="1" ht="115.2" customHeight="1">
      <c r="B100" s="224"/>
      <c r="C100" s="226"/>
      <c r="D100" s="65" t="s">
        <v>94</v>
      </c>
      <c r="E100" s="215" t="s">
        <v>168</v>
      </c>
      <c r="F100" s="215"/>
      <c r="G100" s="215" t="s">
        <v>159</v>
      </c>
      <c r="H100" s="215"/>
      <c r="I100" s="215" t="s">
        <v>224</v>
      </c>
      <c r="J100" s="215"/>
      <c r="K100" s="215" t="s">
        <v>6</v>
      </c>
      <c r="L100" s="215"/>
      <c r="M100" s="215"/>
      <c r="N100" s="215"/>
      <c r="O100" s="155" t="s">
        <v>36</v>
      </c>
      <c r="P100" s="128">
        <v>44561</v>
      </c>
      <c r="Q100" s="78">
        <v>1.15E-2</v>
      </c>
      <c r="R100" s="69"/>
      <c r="S100" s="69"/>
      <c r="T100" s="69" t="e">
        <f t="shared" si="87"/>
        <v>#DIV/0!</v>
      </c>
      <c r="U100" s="69">
        <v>1</v>
      </c>
      <c r="V100" s="69">
        <v>1</v>
      </c>
      <c r="W100" s="69">
        <f t="shared" si="88"/>
        <v>1</v>
      </c>
      <c r="X100" s="69"/>
      <c r="Y100" s="69"/>
      <c r="Z100" s="69" t="e">
        <f t="shared" si="89"/>
        <v>#DIV/0!</v>
      </c>
      <c r="AA100" s="69">
        <v>1</v>
      </c>
      <c r="AB100" s="69">
        <v>1</v>
      </c>
      <c r="AC100" s="69">
        <f t="shared" si="90"/>
        <v>1</v>
      </c>
      <c r="AD100" s="69"/>
      <c r="AE100" s="69"/>
      <c r="AF100" s="69" t="e">
        <f t="shared" si="91"/>
        <v>#DIV/0!</v>
      </c>
      <c r="AG100" s="69">
        <v>1</v>
      </c>
      <c r="AH100" s="69"/>
      <c r="AI100" s="69">
        <f t="shared" si="92"/>
        <v>0</v>
      </c>
      <c r="AJ100" s="69"/>
      <c r="AK100" s="69"/>
      <c r="AL100" s="69" t="e">
        <f t="shared" si="93"/>
        <v>#DIV/0!</v>
      </c>
      <c r="AM100" s="69">
        <v>1</v>
      </c>
      <c r="AN100" s="69"/>
      <c r="AO100" s="69">
        <f t="shared" si="94"/>
        <v>0</v>
      </c>
      <c r="AP100" s="70"/>
      <c r="AQ100" s="70"/>
      <c r="AR100" s="70" t="e">
        <f t="shared" si="95"/>
        <v>#DIV/0!</v>
      </c>
      <c r="AS100" s="70">
        <v>1</v>
      </c>
      <c r="AT100" s="70"/>
      <c r="AU100" s="70">
        <f t="shared" si="96"/>
        <v>0</v>
      </c>
      <c r="AV100" s="70"/>
      <c r="AW100" s="70"/>
      <c r="AX100" s="70" t="e">
        <f t="shared" si="97"/>
        <v>#DIV/0!</v>
      </c>
      <c r="AY100" s="70">
        <v>1</v>
      </c>
      <c r="AZ100" s="70"/>
      <c r="BA100" s="70">
        <f t="shared" si="98"/>
        <v>0</v>
      </c>
      <c r="BB100" s="70"/>
      <c r="BC100" s="70"/>
      <c r="BD100" s="70"/>
      <c r="BE100" s="70">
        <f t="shared" si="99"/>
        <v>6</v>
      </c>
      <c r="BF100" s="70">
        <f t="shared" si="99"/>
        <v>2</v>
      </c>
      <c r="BG100" s="71">
        <f t="shared" si="100"/>
        <v>0.33333333333333331</v>
      </c>
      <c r="BH100" s="72">
        <f t="shared" si="101"/>
        <v>3.8333333333333331E-3</v>
      </c>
      <c r="BI100" s="73" t="s">
        <v>584</v>
      </c>
      <c r="BJ100" s="74" t="s">
        <v>585</v>
      </c>
      <c r="BK100" s="83" t="s">
        <v>611</v>
      </c>
      <c r="BL100" s="76">
        <f t="shared" si="102"/>
        <v>0.33333333333333331</v>
      </c>
      <c r="BM100" s="179">
        <f t="shared" si="103"/>
        <v>3.8333333333333331E-3</v>
      </c>
    </row>
    <row r="101" spans="2:65" s="64" customFormat="1" ht="63.9" customHeight="1">
      <c r="B101" s="224"/>
      <c r="C101" s="226"/>
      <c r="D101" s="65" t="s">
        <v>95</v>
      </c>
      <c r="E101" s="214" t="s">
        <v>291</v>
      </c>
      <c r="F101" s="214"/>
      <c r="G101" s="214" t="s">
        <v>170</v>
      </c>
      <c r="H101" s="214"/>
      <c r="I101" s="214" t="s">
        <v>169</v>
      </c>
      <c r="J101" s="214"/>
      <c r="K101" s="214" t="s">
        <v>6</v>
      </c>
      <c r="L101" s="214"/>
      <c r="M101" s="214"/>
      <c r="N101" s="214"/>
      <c r="O101" s="127" t="s">
        <v>36</v>
      </c>
      <c r="P101" s="159">
        <v>44500</v>
      </c>
      <c r="Q101" s="78">
        <v>1.15E-2</v>
      </c>
      <c r="R101" s="69"/>
      <c r="S101" s="69"/>
      <c r="T101" s="69" t="e">
        <f t="shared" si="87"/>
        <v>#DIV/0!</v>
      </c>
      <c r="U101" s="69"/>
      <c r="V101" s="69"/>
      <c r="W101" s="69" t="e">
        <f t="shared" si="88"/>
        <v>#DIV/0!</v>
      </c>
      <c r="X101" s="69"/>
      <c r="Y101" s="69"/>
      <c r="Z101" s="69" t="e">
        <f t="shared" si="89"/>
        <v>#DIV/0!</v>
      </c>
      <c r="AA101" s="69"/>
      <c r="AB101" s="69"/>
      <c r="AC101" s="69" t="e">
        <f t="shared" si="90"/>
        <v>#DIV/0!</v>
      </c>
      <c r="AD101" s="69"/>
      <c r="AE101" s="69"/>
      <c r="AF101" s="69" t="e">
        <f t="shared" si="91"/>
        <v>#DIV/0!</v>
      </c>
      <c r="AG101" s="69"/>
      <c r="AH101" s="69"/>
      <c r="AI101" s="69" t="e">
        <f t="shared" si="92"/>
        <v>#DIV/0!</v>
      </c>
      <c r="AJ101" s="69"/>
      <c r="AK101" s="69"/>
      <c r="AL101" s="69" t="e">
        <f t="shared" si="93"/>
        <v>#DIV/0!</v>
      </c>
      <c r="AM101" s="69"/>
      <c r="AN101" s="69"/>
      <c r="AO101" s="69" t="e">
        <f t="shared" si="94"/>
        <v>#DIV/0!</v>
      </c>
      <c r="AP101" s="70"/>
      <c r="AQ101" s="70"/>
      <c r="AR101" s="70" t="e">
        <f t="shared" si="95"/>
        <v>#DIV/0!</v>
      </c>
      <c r="AS101" s="70">
        <v>1</v>
      </c>
      <c r="AT101" s="70"/>
      <c r="AU101" s="70">
        <f t="shared" si="96"/>
        <v>0</v>
      </c>
      <c r="AV101" s="70"/>
      <c r="AW101" s="70"/>
      <c r="AX101" s="70" t="e">
        <f t="shared" si="97"/>
        <v>#DIV/0!</v>
      </c>
      <c r="AY101" s="70"/>
      <c r="AZ101" s="70"/>
      <c r="BA101" s="70" t="e">
        <f t="shared" si="98"/>
        <v>#DIV/0!</v>
      </c>
      <c r="BB101" s="70"/>
      <c r="BC101" s="70"/>
      <c r="BD101" s="70"/>
      <c r="BE101" s="70">
        <f t="shared" si="99"/>
        <v>1</v>
      </c>
      <c r="BF101" s="70">
        <f t="shared" si="99"/>
        <v>0</v>
      </c>
      <c r="BG101" s="71">
        <f t="shared" si="100"/>
        <v>0</v>
      </c>
      <c r="BH101" s="72">
        <f t="shared" si="101"/>
        <v>0</v>
      </c>
      <c r="BI101" s="73"/>
      <c r="BJ101" s="74"/>
      <c r="BK101" s="77" t="s">
        <v>443</v>
      </c>
      <c r="BL101" s="76">
        <f t="shared" si="102"/>
        <v>0</v>
      </c>
      <c r="BM101" s="179">
        <f t="shared" si="103"/>
        <v>0</v>
      </c>
    </row>
    <row r="102" spans="2:65" s="64" customFormat="1" ht="28.8">
      <c r="B102" s="224"/>
      <c r="C102" s="225" t="s">
        <v>11</v>
      </c>
      <c r="D102" s="65" t="s">
        <v>53</v>
      </c>
      <c r="E102" s="214" t="s">
        <v>24</v>
      </c>
      <c r="F102" s="214"/>
      <c r="G102" s="214" t="s">
        <v>171</v>
      </c>
      <c r="H102" s="214"/>
      <c r="I102" s="214" t="s">
        <v>172</v>
      </c>
      <c r="J102" s="214"/>
      <c r="K102" s="214" t="s">
        <v>6</v>
      </c>
      <c r="L102" s="214"/>
      <c r="M102" s="214"/>
      <c r="N102" s="214"/>
      <c r="O102" s="127" t="s">
        <v>36</v>
      </c>
      <c r="P102" s="159">
        <v>44561</v>
      </c>
      <c r="Q102" s="78">
        <v>1.15E-2</v>
      </c>
      <c r="R102" s="69"/>
      <c r="S102" s="69"/>
      <c r="T102" s="69" t="e">
        <f t="shared" si="87"/>
        <v>#DIV/0!</v>
      </c>
      <c r="U102" s="69"/>
      <c r="V102" s="69"/>
      <c r="W102" s="69" t="e">
        <f t="shared" si="88"/>
        <v>#DIV/0!</v>
      </c>
      <c r="X102" s="69"/>
      <c r="Y102" s="69"/>
      <c r="Z102" s="69" t="e">
        <f t="shared" si="89"/>
        <v>#DIV/0!</v>
      </c>
      <c r="AA102" s="69"/>
      <c r="AB102" s="69"/>
      <c r="AC102" s="69" t="e">
        <f t="shared" si="90"/>
        <v>#DIV/0!</v>
      </c>
      <c r="AD102" s="69"/>
      <c r="AE102" s="69"/>
      <c r="AF102" s="69" t="e">
        <f t="shared" si="91"/>
        <v>#DIV/0!</v>
      </c>
      <c r="AG102" s="69"/>
      <c r="AH102" s="69"/>
      <c r="AI102" s="69" t="e">
        <f t="shared" si="92"/>
        <v>#DIV/0!</v>
      </c>
      <c r="AJ102" s="69"/>
      <c r="AK102" s="69"/>
      <c r="AL102" s="69" t="e">
        <f t="shared" si="93"/>
        <v>#DIV/0!</v>
      </c>
      <c r="AM102" s="69"/>
      <c r="AN102" s="69"/>
      <c r="AO102" s="69" t="e">
        <f t="shared" si="94"/>
        <v>#DIV/0!</v>
      </c>
      <c r="AP102" s="70"/>
      <c r="AQ102" s="70"/>
      <c r="AR102" s="70" t="e">
        <f t="shared" si="95"/>
        <v>#DIV/0!</v>
      </c>
      <c r="AS102" s="70">
        <v>0.35</v>
      </c>
      <c r="AT102" s="70"/>
      <c r="AU102" s="70">
        <f t="shared" si="96"/>
        <v>0</v>
      </c>
      <c r="AV102" s="70">
        <v>0.35</v>
      </c>
      <c r="AW102" s="70"/>
      <c r="AX102" s="70">
        <f t="shared" si="97"/>
        <v>0</v>
      </c>
      <c r="AY102" s="70">
        <v>0.3</v>
      </c>
      <c r="AZ102" s="70"/>
      <c r="BA102" s="70">
        <f t="shared" si="98"/>
        <v>0</v>
      </c>
      <c r="BB102" s="70"/>
      <c r="BC102" s="70"/>
      <c r="BD102" s="70"/>
      <c r="BE102" s="70">
        <f t="shared" si="99"/>
        <v>1</v>
      </c>
      <c r="BF102" s="70">
        <f t="shared" si="99"/>
        <v>0</v>
      </c>
      <c r="BG102" s="71">
        <f t="shared" si="100"/>
        <v>0</v>
      </c>
      <c r="BH102" s="72">
        <f t="shared" si="101"/>
        <v>0</v>
      </c>
      <c r="BI102" s="73"/>
      <c r="BJ102" s="74"/>
      <c r="BK102" s="77" t="s">
        <v>443</v>
      </c>
      <c r="BL102" s="76">
        <f t="shared" si="102"/>
        <v>0</v>
      </c>
      <c r="BM102" s="179">
        <f t="shared" si="103"/>
        <v>0</v>
      </c>
    </row>
    <row r="103" spans="2:65" s="64" customFormat="1" ht="86.4">
      <c r="B103" s="224"/>
      <c r="C103" s="225"/>
      <c r="D103" s="65" t="s">
        <v>98</v>
      </c>
      <c r="E103" s="214" t="s">
        <v>292</v>
      </c>
      <c r="F103" s="214"/>
      <c r="G103" s="214" t="s">
        <v>173</v>
      </c>
      <c r="H103" s="214"/>
      <c r="I103" s="214" t="s">
        <v>174</v>
      </c>
      <c r="J103" s="214"/>
      <c r="K103" s="214" t="s">
        <v>6</v>
      </c>
      <c r="L103" s="214"/>
      <c r="M103" s="214" t="s">
        <v>12</v>
      </c>
      <c r="N103" s="214"/>
      <c r="O103" s="127" t="s">
        <v>36</v>
      </c>
      <c r="P103" s="159">
        <v>44285</v>
      </c>
      <c r="Q103" s="78">
        <v>1.15E-2</v>
      </c>
      <c r="R103" s="69"/>
      <c r="S103" s="69"/>
      <c r="T103" s="69" t="e">
        <f>+S103/R103</f>
        <v>#DIV/0!</v>
      </c>
      <c r="U103" s="69"/>
      <c r="V103" s="69"/>
      <c r="W103" s="69" t="e">
        <f>+V103/U103</f>
        <v>#DIV/0!</v>
      </c>
      <c r="X103" s="69">
        <v>1</v>
      </c>
      <c r="Y103" s="69">
        <v>1</v>
      </c>
      <c r="Z103" s="69">
        <f>+Y103/X103</f>
        <v>1</v>
      </c>
      <c r="AA103" s="69"/>
      <c r="AB103" s="69"/>
      <c r="AC103" s="69" t="e">
        <f>+AB103/AA103</f>
        <v>#DIV/0!</v>
      </c>
      <c r="AD103" s="69"/>
      <c r="AE103" s="69"/>
      <c r="AF103" s="69" t="e">
        <f>+AE103/AD103</f>
        <v>#DIV/0!</v>
      </c>
      <c r="AG103" s="69"/>
      <c r="AH103" s="69"/>
      <c r="AI103" s="69" t="e">
        <f>+AH103/AG103</f>
        <v>#DIV/0!</v>
      </c>
      <c r="AJ103" s="69"/>
      <c r="AK103" s="69"/>
      <c r="AL103" s="69" t="e">
        <f>+AK103/AJ103</f>
        <v>#DIV/0!</v>
      </c>
      <c r="AM103" s="69"/>
      <c r="AN103" s="69"/>
      <c r="AO103" s="69" t="e">
        <f>+AN103/AM103</f>
        <v>#DIV/0!</v>
      </c>
      <c r="AP103" s="70"/>
      <c r="AQ103" s="70"/>
      <c r="AR103" s="70" t="e">
        <f>+AQ103/AP103</f>
        <v>#DIV/0!</v>
      </c>
      <c r="AS103" s="70"/>
      <c r="AT103" s="70"/>
      <c r="AU103" s="70" t="e">
        <f>+AT103/AS103</f>
        <v>#DIV/0!</v>
      </c>
      <c r="AV103" s="70"/>
      <c r="AW103" s="70"/>
      <c r="AX103" s="70" t="e">
        <f>+AW103/AV103</f>
        <v>#DIV/0!</v>
      </c>
      <c r="AY103" s="70"/>
      <c r="AZ103" s="70"/>
      <c r="BA103" s="70" t="e">
        <f>+AZ103/AY103</f>
        <v>#DIV/0!</v>
      </c>
      <c r="BB103" s="70"/>
      <c r="BC103" s="70"/>
      <c r="BD103" s="70"/>
      <c r="BE103" s="70">
        <f t="shared" si="99"/>
        <v>1</v>
      </c>
      <c r="BF103" s="70">
        <f t="shared" si="99"/>
        <v>1</v>
      </c>
      <c r="BG103" s="71">
        <f>IF(BF103,BF103/BE103,0)</f>
        <v>1</v>
      </c>
      <c r="BH103" s="72">
        <f>+BG103*Q103</f>
        <v>1.15E-2</v>
      </c>
      <c r="BI103" s="73"/>
      <c r="BJ103" s="74" t="s">
        <v>586</v>
      </c>
      <c r="BK103" s="83" t="s">
        <v>601</v>
      </c>
      <c r="BL103" s="81">
        <f t="shared" si="102"/>
        <v>1</v>
      </c>
      <c r="BM103" s="179">
        <f t="shared" si="103"/>
        <v>1.15E-2</v>
      </c>
    </row>
    <row r="104" spans="2:65" s="64" customFormat="1" ht="78.75" customHeight="1">
      <c r="B104" s="224" t="s">
        <v>234</v>
      </c>
      <c r="C104" s="225" t="s">
        <v>145</v>
      </c>
      <c r="D104" s="65" t="s">
        <v>43</v>
      </c>
      <c r="E104" s="214" t="s">
        <v>293</v>
      </c>
      <c r="F104" s="214"/>
      <c r="G104" s="214" t="s">
        <v>147</v>
      </c>
      <c r="H104" s="214"/>
      <c r="I104" s="214" t="s">
        <v>148</v>
      </c>
      <c r="J104" s="214"/>
      <c r="K104" s="214" t="s">
        <v>6</v>
      </c>
      <c r="L104" s="214"/>
      <c r="M104" s="214" t="s">
        <v>149</v>
      </c>
      <c r="N104" s="214"/>
      <c r="O104" s="127" t="s">
        <v>36</v>
      </c>
      <c r="P104" s="159">
        <v>44285</v>
      </c>
      <c r="Q104" s="78">
        <v>1.15E-2</v>
      </c>
      <c r="R104" s="69"/>
      <c r="S104" s="69"/>
      <c r="T104" s="69" t="e">
        <f>+S104/R104</f>
        <v>#DIV/0!</v>
      </c>
      <c r="U104" s="69"/>
      <c r="V104" s="69"/>
      <c r="W104" s="69" t="e">
        <f>+V104/U104</f>
        <v>#DIV/0!</v>
      </c>
      <c r="X104" s="69">
        <v>1</v>
      </c>
      <c r="Y104" s="69"/>
      <c r="Z104" s="69">
        <f>+Y104/X104</f>
        <v>0</v>
      </c>
      <c r="AA104" s="69"/>
      <c r="AB104" s="69"/>
      <c r="AC104" s="69" t="e">
        <f>+AB104/AA104</f>
        <v>#DIV/0!</v>
      </c>
      <c r="AD104" s="69"/>
      <c r="AE104" s="69"/>
      <c r="AF104" s="69" t="e">
        <f>+AE104/AD104</f>
        <v>#DIV/0!</v>
      </c>
      <c r="AG104" s="69"/>
      <c r="AH104" s="69"/>
      <c r="AI104" s="69" t="e">
        <f>+AH104/AG104</f>
        <v>#DIV/0!</v>
      </c>
      <c r="AJ104" s="69"/>
      <c r="AK104" s="69"/>
      <c r="AL104" s="69" t="e">
        <f>+AK104/AJ104</f>
        <v>#DIV/0!</v>
      </c>
      <c r="AM104" s="69"/>
      <c r="AN104" s="69"/>
      <c r="AO104" s="69" t="e">
        <f>+AN104/AM104</f>
        <v>#DIV/0!</v>
      </c>
      <c r="AP104" s="70"/>
      <c r="AQ104" s="70"/>
      <c r="AR104" s="70" t="e">
        <f>+AQ104/AP104</f>
        <v>#DIV/0!</v>
      </c>
      <c r="AS104" s="70"/>
      <c r="AT104" s="70"/>
      <c r="AU104" s="70" t="e">
        <f>+AT104/AS104</f>
        <v>#DIV/0!</v>
      </c>
      <c r="AV104" s="70"/>
      <c r="AW104" s="70"/>
      <c r="AX104" s="70" t="e">
        <f>+AW104/AV104</f>
        <v>#DIV/0!</v>
      </c>
      <c r="AY104" s="70"/>
      <c r="AZ104" s="70"/>
      <c r="BA104" s="70" t="e">
        <f>+AZ104/AY104</f>
        <v>#DIV/0!</v>
      </c>
      <c r="BB104" s="70"/>
      <c r="BC104" s="70"/>
      <c r="BD104" s="70"/>
      <c r="BE104" s="70">
        <f>+R104+U104+X104+AA104+AD104+AG104+AJ104+AM104+AP104+AS104+AV104+AY104</f>
        <v>1</v>
      </c>
      <c r="BF104" s="70">
        <f>+S104+V104+Y104+AB104+AE104+AH104+AK104+AN104+AQ104+AT104+AW104+AZ104</f>
        <v>0</v>
      </c>
      <c r="BG104" s="71">
        <f>IF(BF104,BF104/BE104,0)</f>
        <v>0</v>
      </c>
      <c r="BH104" s="72">
        <f>+BG104*Q104</f>
        <v>0</v>
      </c>
      <c r="BI104" s="73"/>
      <c r="BJ104" s="74" t="s">
        <v>587</v>
      </c>
      <c r="BK104" s="83" t="s">
        <v>612</v>
      </c>
      <c r="BL104" s="76">
        <f t="shared" si="102"/>
        <v>0</v>
      </c>
      <c r="BM104" s="179">
        <f t="shared" si="103"/>
        <v>0</v>
      </c>
    </row>
    <row r="105" spans="2:65" s="64" customFormat="1" ht="62.25" customHeight="1">
      <c r="B105" s="224"/>
      <c r="C105" s="225"/>
      <c r="D105" s="65" t="s">
        <v>60</v>
      </c>
      <c r="E105" s="214" t="s">
        <v>294</v>
      </c>
      <c r="F105" s="214"/>
      <c r="G105" s="214" t="s">
        <v>175</v>
      </c>
      <c r="H105" s="214"/>
      <c r="I105" s="214" t="s">
        <v>176</v>
      </c>
      <c r="J105" s="214"/>
      <c r="K105" s="214" t="s">
        <v>6</v>
      </c>
      <c r="L105" s="214"/>
      <c r="M105" s="214" t="s">
        <v>149</v>
      </c>
      <c r="N105" s="214"/>
      <c r="O105" s="127" t="s">
        <v>36</v>
      </c>
      <c r="P105" s="159">
        <v>44439</v>
      </c>
      <c r="Q105" s="78">
        <v>1.15E-2</v>
      </c>
      <c r="R105" s="69"/>
      <c r="S105" s="69"/>
      <c r="T105" s="69" t="e">
        <f t="shared" ref="T105:T106" si="104">+S105/R105</f>
        <v>#DIV/0!</v>
      </c>
      <c r="U105" s="69"/>
      <c r="V105" s="69"/>
      <c r="W105" s="69" t="e">
        <f t="shared" ref="W105:W106" si="105">+V105/U105</f>
        <v>#DIV/0!</v>
      </c>
      <c r="X105" s="69"/>
      <c r="Y105" s="69"/>
      <c r="Z105" s="69" t="e">
        <f t="shared" ref="Z105:Z106" si="106">+Y105/X105</f>
        <v>#DIV/0!</v>
      </c>
      <c r="AA105" s="69"/>
      <c r="AB105" s="69"/>
      <c r="AC105" s="69" t="e">
        <f t="shared" ref="AC105:AC106" si="107">+AB105/AA105</f>
        <v>#DIV/0!</v>
      </c>
      <c r="AD105" s="69"/>
      <c r="AE105" s="69"/>
      <c r="AF105" s="69" t="e">
        <f t="shared" ref="AF105:AF106" si="108">+AE105/AD105</f>
        <v>#DIV/0!</v>
      </c>
      <c r="AG105" s="69"/>
      <c r="AH105" s="69"/>
      <c r="AI105" s="69" t="e">
        <f t="shared" ref="AI105:AI106" si="109">+AH105/AG105</f>
        <v>#DIV/0!</v>
      </c>
      <c r="AJ105" s="69"/>
      <c r="AK105" s="69"/>
      <c r="AL105" s="69" t="e">
        <f t="shared" ref="AL105:AL106" si="110">+AK105/AJ105</f>
        <v>#DIV/0!</v>
      </c>
      <c r="AM105" s="69">
        <v>1</v>
      </c>
      <c r="AN105" s="69"/>
      <c r="AO105" s="69">
        <f t="shared" ref="AO105:AO106" si="111">+AN105/AM105</f>
        <v>0</v>
      </c>
      <c r="AP105" s="70"/>
      <c r="AQ105" s="70"/>
      <c r="AR105" s="70" t="e">
        <f t="shared" ref="AR105:AR106" si="112">+AQ105/AP105</f>
        <v>#DIV/0!</v>
      </c>
      <c r="AS105" s="70"/>
      <c r="AT105" s="70"/>
      <c r="AU105" s="70" t="e">
        <f t="shared" ref="AU105:AU106" si="113">+AT105/AS105</f>
        <v>#DIV/0!</v>
      </c>
      <c r="AV105" s="70"/>
      <c r="AW105" s="70"/>
      <c r="AX105" s="70" t="e">
        <f t="shared" ref="AX105:AX106" si="114">+AW105/AV105</f>
        <v>#DIV/0!</v>
      </c>
      <c r="AY105" s="70"/>
      <c r="AZ105" s="70"/>
      <c r="BA105" s="70" t="e">
        <f t="shared" ref="BA105:BA106" si="115">+AZ105/AY105</f>
        <v>#DIV/0!</v>
      </c>
      <c r="BB105" s="70"/>
      <c r="BC105" s="70"/>
      <c r="BD105" s="70"/>
      <c r="BE105" s="70">
        <f t="shared" ref="BE105:BF106" si="116">+R105+U105+X105+AA105+AD105+AG105+AJ105+AM105+AP105+AS105+AV105+AY105</f>
        <v>1</v>
      </c>
      <c r="BF105" s="70">
        <f t="shared" si="116"/>
        <v>0</v>
      </c>
      <c r="BG105" s="71">
        <f t="shared" ref="BG105:BG106" si="117">IF(BF105,BF105/BE105,0)</f>
        <v>0</v>
      </c>
      <c r="BH105" s="72">
        <f t="shared" ref="BH105:BH106" si="118">+BG105*Q105</f>
        <v>0</v>
      </c>
      <c r="BI105" s="73"/>
      <c r="BJ105" s="74"/>
      <c r="BK105" s="77" t="s">
        <v>489</v>
      </c>
      <c r="BL105" s="76">
        <f t="shared" si="102"/>
        <v>0</v>
      </c>
      <c r="BM105" s="179">
        <f t="shared" si="103"/>
        <v>0</v>
      </c>
    </row>
    <row r="106" spans="2:65" s="64" customFormat="1" ht="51" customHeight="1" thickBot="1">
      <c r="B106" s="224"/>
      <c r="C106" s="86" t="s">
        <v>146</v>
      </c>
      <c r="D106" s="87" t="s">
        <v>61</v>
      </c>
      <c r="E106" s="221" t="s">
        <v>295</v>
      </c>
      <c r="F106" s="221"/>
      <c r="G106" s="221" t="s">
        <v>150</v>
      </c>
      <c r="H106" s="221"/>
      <c r="I106" s="221" t="s">
        <v>151</v>
      </c>
      <c r="J106" s="221"/>
      <c r="K106" s="221" t="s">
        <v>2</v>
      </c>
      <c r="L106" s="221"/>
      <c r="M106" s="221" t="s">
        <v>152</v>
      </c>
      <c r="N106" s="221"/>
      <c r="O106" s="130" t="s">
        <v>36</v>
      </c>
      <c r="P106" s="162">
        <v>44377</v>
      </c>
      <c r="Q106" s="163">
        <v>1.15E-2</v>
      </c>
      <c r="R106" s="91"/>
      <c r="S106" s="91"/>
      <c r="T106" s="91" t="e">
        <f t="shared" si="104"/>
        <v>#DIV/0!</v>
      </c>
      <c r="U106" s="91"/>
      <c r="V106" s="91"/>
      <c r="W106" s="91" t="e">
        <f t="shared" si="105"/>
        <v>#DIV/0!</v>
      </c>
      <c r="X106" s="91"/>
      <c r="Y106" s="91"/>
      <c r="Z106" s="91" t="e">
        <f t="shared" si="106"/>
        <v>#DIV/0!</v>
      </c>
      <c r="AA106" s="91"/>
      <c r="AB106" s="91"/>
      <c r="AC106" s="91" t="e">
        <f t="shared" si="107"/>
        <v>#DIV/0!</v>
      </c>
      <c r="AD106" s="91"/>
      <c r="AE106" s="91"/>
      <c r="AF106" s="91" t="e">
        <f t="shared" si="108"/>
        <v>#DIV/0!</v>
      </c>
      <c r="AG106" s="91">
        <v>1</v>
      </c>
      <c r="AH106" s="91"/>
      <c r="AI106" s="91">
        <f t="shared" si="109"/>
        <v>0</v>
      </c>
      <c r="AJ106" s="91"/>
      <c r="AK106" s="91"/>
      <c r="AL106" s="91" t="e">
        <f t="shared" si="110"/>
        <v>#DIV/0!</v>
      </c>
      <c r="AM106" s="91"/>
      <c r="AN106" s="91"/>
      <c r="AO106" s="91" t="e">
        <f t="shared" si="111"/>
        <v>#DIV/0!</v>
      </c>
      <c r="AP106" s="92"/>
      <c r="AQ106" s="92"/>
      <c r="AR106" s="92" t="e">
        <f t="shared" si="112"/>
        <v>#DIV/0!</v>
      </c>
      <c r="AS106" s="92"/>
      <c r="AT106" s="92"/>
      <c r="AU106" s="92" t="e">
        <f t="shared" si="113"/>
        <v>#DIV/0!</v>
      </c>
      <c r="AV106" s="92"/>
      <c r="AW106" s="92"/>
      <c r="AX106" s="92" t="e">
        <f t="shared" si="114"/>
        <v>#DIV/0!</v>
      </c>
      <c r="AY106" s="92"/>
      <c r="AZ106" s="92"/>
      <c r="BA106" s="92" t="e">
        <f t="shared" si="115"/>
        <v>#DIV/0!</v>
      </c>
      <c r="BB106" s="92"/>
      <c r="BC106" s="92"/>
      <c r="BD106" s="92"/>
      <c r="BE106" s="92">
        <f t="shared" si="116"/>
        <v>1</v>
      </c>
      <c r="BF106" s="92">
        <f t="shared" si="116"/>
        <v>0</v>
      </c>
      <c r="BG106" s="93">
        <f t="shared" si="117"/>
        <v>0</v>
      </c>
      <c r="BH106" s="94">
        <f t="shared" si="118"/>
        <v>0</v>
      </c>
      <c r="BI106" s="95"/>
      <c r="BJ106" s="96"/>
      <c r="BK106" s="164" t="s">
        <v>489</v>
      </c>
      <c r="BL106" s="76">
        <f t="shared" si="102"/>
        <v>0</v>
      </c>
      <c r="BM106" s="180">
        <f t="shared" si="103"/>
        <v>0</v>
      </c>
    </row>
    <row r="107" spans="2:65" ht="43.2" customHeight="1" thickBot="1">
      <c r="Q107" s="105"/>
      <c r="R107" s="105"/>
      <c r="S107" s="105"/>
      <c r="T107" s="105"/>
      <c r="U107" s="105"/>
      <c r="BI107" s="169"/>
      <c r="BK107" s="171" t="s">
        <v>510</v>
      </c>
      <c r="BL107" s="172"/>
      <c r="BM107" s="173">
        <f>SUM(BM94:BM106)</f>
        <v>4.4083333333333335E-2</v>
      </c>
    </row>
    <row r="108" spans="2:65" ht="43.2" customHeight="1" thickBot="1">
      <c r="Q108" s="64"/>
      <c r="R108" s="64"/>
      <c r="S108" s="64"/>
      <c r="T108" s="64"/>
      <c r="U108" s="64"/>
      <c r="BI108" s="169"/>
      <c r="BK108" s="171" t="s">
        <v>511</v>
      </c>
      <c r="BL108" s="172"/>
      <c r="BM108" s="174">
        <f>BM107+BM92+BM62+BM41+BM22+BM19</f>
        <v>0.32854415295815304</v>
      </c>
    </row>
  </sheetData>
  <mergeCells count="575">
    <mergeCell ref="D68:D69"/>
    <mergeCell ref="E68:F69"/>
    <mergeCell ref="D86:D87"/>
    <mergeCell ref="E86:F87"/>
    <mergeCell ref="R19:T19"/>
    <mergeCell ref="U19:W19"/>
    <mergeCell ref="X19:Z19"/>
    <mergeCell ref="AA19:AC19"/>
    <mergeCell ref="AD19:AF19"/>
    <mergeCell ref="R41:T41"/>
    <mergeCell ref="E47:F47"/>
    <mergeCell ref="K48:L48"/>
    <mergeCell ref="M48:N48"/>
    <mergeCell ref="I48:J48"/>
    <mergeCell ref="R22:T22"/>
    <mergeCell ref="X62:Z62"/>
    <mergeCell ref="AA62:AC62"/>
    <mergeCell ref="AD62:AF62"/>
    <mergeCell ref="G25:H25"/>
    <mergeCell ref="I25:J25"/>
    <mergeCell ref="E28:F28"/>
    <mergeCell ref="G28:H28"/>
    <mergeCell ref="I28:J28"/>
    <mergeCell ref="K28:L28"/>
    <mergeCell ref="K14:L14"/>
    <mergeCell ref="M14:N14"/>
    <mergeCell ref="G46:H46"/>
    <mergeCell ref="I46:J46"/>
    <mergeCell ref="K46:L46"/>
    <mergeCell ref="M46:N46"/>
    <mergeCell ref="C19:G19"/>
    <mergeCell ref="K25:L25"/>
    <mergeCell ref="M25:N25"/>
    <mergeCell ref="M31:N31"/>
    <mergeCell ref="C24:C27"/>
    <mergeCell ref="K27:L27"/>
    <mergeCell ref="M27:N27"/>
    <mergeCell ref="I26:J26"/>
    <mergeCell ref="K26:L26"/>
    <mergeCell ref="M26:N26"/>
    <mergeCell ref="E27:F27"/>
    <mergeCell ref="G27:H27"/>
    <mergeCell ref="I32:J32"/>
    <mergeCell ref="K32:L32"/>
    <mergeCell ref="M32:N32"/>
    <mergeCell ref="G17:H17"/>
    <mergeCell ref="C45:C50"/>
    <mergeCell ref="I27:J27"/>
    <mergeCell ref="R92:T92"/>
    <mergeCell ref="U92:W92"/>
    <mergeCell ref="G32:H32"/>
    <mergeCell ref="E33:F33"/>
    <mergeCell ref="G33:H33"/>
    <mergeCell ref="I33:J33"/>
    <mergeCell ref="E35:F35"/>
    <mergeCell ref="G35:H35"/>
    <mergeCell ref="I35:J35"/>
    <mergeCell ref="E38:F38"/>
    <mergeCell ref="G38:H38"/>
    <mergeCell ref="I38:J38"/>
    <mergeCell ref="K33:L33"/>
    <mergeCell ref="M33:N33"/>
    <mergeCell ref="E34:F34"/>
    <mergeCell ref="G34:H34"/>
    <mergeCell ref="I34:J34"/>
    <mergeCell ref="R62:T62"/>
    <mergeCell ref="U62:W62"/>
    <mergeCell ref="E49:F49"/>
    <mergeCell ref="G49:H49"/>
    <mergeCell ref="K34:L34"/>
    <mergeCell ref="M34:N34"/>
    <mergeCell ref="I40:J40"/>
    <mergeCell ref="X92:Z92"/>
    <mergeCell ref="AA92:AC92"/>
    <mergeCell ref="AD92:AF92"/>
    <mergeCell ref="AG92:AI92"/>
    <mergeCell ref="AJ92:AL92"/>
    <mergeCell ref="AM92:AO92"/>
    <mergeCell ref="AP92:AR92"/>
    <mergeCell ref="U6:W6"/>
    <mergeCell ref="U41:W41"/>
    <mergeCell ref="X41:Z41"/>
    <mergeCell ref="AA41:AC41"/>
    <mergeCell ref="AA6:AC6"/>
    <mergeCell ref="AD6:AF6"/>
    <mergeCell ref="U22:W22"/>
    <mergeCell ref="X22:Z22"/>
    <mergeCell ref="AA22:AC22"/>
    <mergeCell ref="AD22:AF22"/>
    <mergeCell ref="X6:Z6"/>
    <mergeCell ref="AG22:AI22"/>
    <mergeCell ref="AJ22:AL22"/>
    <mergeCell ref="AM22:AO22"/>
    <mergeCell ref="AP22:AR22"/>
    <mergeCell ref="AM62:AO62"/>
    <mergeCell ref="AP62:AR62"/>
    <mergeCell ref="AS92:AU92"/>
    <mergeCell ref="AV92:AX92"/>
    <mergeCell ref="AY92:BA92"/>
    <mergeCell ref="BE92:BG92"/>
    <mergeCell ref="AV41:AX41"/>
    <mergeCell ref="AY41:BA41"/>
    <mergeCell ref="AY62:BA62"/>
    <mergeCell ref="AM41:AO41"/>
    <mergeCell ref="AP41:AR41"/>
    <mergeCell ref="AS41:AU41"/>
    <mergeCell ref="BE62:BG62"/>
    <mergeCell ref="AS62:AU62"/>
    <mergeCell ref="AV62:AX62"/>
    <mergeCell ref="AG62:AI62"/>
    <mergeCell ref="AJ62:AL62"/>
    <mergeCell ref="AG41:AI41"/>
    <mergeCell ref="AJ41:AL41"/>
    <mergeCell ref="AY22:BA22"/>
    <mergeCell ref="BE22:BG22"/>
    <mergeCell ref="AD41:AF41"/>
    <mergeCell ref="BB6:BD6"/>
    <mergeCell ref="AP19:AR19"/>
    <mergeCell ref="AS19:AU19"/>
    <mergeCell ref="AV19:AX19"/>
    <mergeCell ref="AY19:BA19"/>
    <mergeCell ref="BB19:BD19"/>
    <mergeCell ref="AY6:BA6"/>
    <mergeCell ref="BE6:BG6"/>
    <mergeCell ref="BE41:BG41"/>
    <mergeCell ref="BE19:BG19"/>
    <mergeCell ref="AG19:AI19"/>
    <mergeCell ref="AJ19:AL19"/>
    <mergeCell ref="AM19:AO19"/>
    <mergeCell ref="AM6:AO6"/>
    <mergeCell ref="AP6:AR6"/>
    <mergeCell ref="AS6:AU6"/>
    <mergeCell ref="AV6:AX6"/>
    <mergeCell ref="AG6:AI6"/>
    <mergeCell ref="AJ6:AL6"/>
    <mergeCell ref="AS22:AU22"/>
    <mergeCell ref="AV22:AX22"/>
    <mergeCell ref="B6:B18"/>
    <mergeCell ref="K15:L15"/>
    <mergeCell ref="K9:L9"/>
    <mergeCell ref="C9:C10"/>
    <mergeCell ref="R6:T6"/>
    <mergeCell ref="G18:H18"/>
    <mergeCell ref="M15:N15"/>
    <mergeCell ref="E16:F16"/>
    <mergeCell ref="I16:J16"/>
    <mergeCell ref="K16:L16"/>
    <mergeCell ref="M16:N16"/>
    <mergeCell ref="E17:F17"/>
    <mergeCell ref="I17:J17"/>
    <mergeCell ref="K17:L17"/>
    <mergeCell ref="K12:L12"/>
    <mergeCell ref="M12:N12"/>
    <mergeCell ref="K13:L13"/>
    <mergeCell ref="M13:N13"/>
    <mergeCell ref="M9:N9"/>
    <mergeCell ref="M10:N10"/>
    <mergeCell ref="K10:L10"/>
    <mergeCell ref="K11:L11"/>
    <mergeCell ref="M11:N11"/>
    <mergeCell ref="G14:H14"/>
    <mergeCell ref="B42:B61"/>
    <mergeCell ref="K18:L18"/>
    <mergeCell ref="M18:N18"/>
    <mergeCell ref="G13:H13"/>
    <mergeCell ref="E56:F56"/>
    <mergeCell ref="G56:H56"/>
    <mergeCell ref="I56:J56"/>
    <mergeCell ref="K56:L56"/>
    <mergeCell ref="M56:N56"/>
    <mergeCell ref="E58:F58"/>
    <mergeCell ref="G58:H58"/>
    <mergeCell ref="I58:J58"/>
    <mergeCell ref="K58:L58"/>
    <mergeCell ref="M58:N58"/>
    <mergeCell ref="G47:H47"/>
    <mergeCell ref="I47:J47"/>
    <mergeCell ref="K47:L47"/>
    <mergeCell ref="M47:N47"/>
    <mergeCell ref="G15:H15"/>
    <mergeCell ref="G16:H16"/>
    <mergeCell ref="C64:C78"/>
    <mergeCell ref="C57:C60"/>
    <mergeCell ref="C14:C16"/>
    <mergeCell ref="C11:C13"/>
    <mergeCell ref="C43:C44"/>
    <mergeCell ref="C51:C56"/>
    <mergeCell ref="E48:F48"/>
    <mergeCell ref="G48:H48"/>
    <mergeCell ref="G23:H23"/>
    <mergeCell ref="C28:C31"/>
    <mergeCell ref="C38:C40"/>
    <mergeCell ref="C32:C37"/>
    <mergeCell ref="G11:H11"/>
    <mergeCell ref="G12:H12"/>
    <mergeCell ref="E57:F57"/>
    <mergeCell ref="G57:H57"/>
    <mergeCell ref="E61:F61"/>
    <mergeCell ref="G61:H61"/>
    <mergeCell ref="E65:F65"/>
    <mergeCell ref="G65:H65"/>
    <mergeCell ref="E26:F26"/>
    <mergeCell ref="G26:H26"/>
    <mergeCell ref="E32:F32"/>
    <mergeCell ref="E25:F25"/>
    <mergeCell ref="M17:N17"/>
    <mergeCell ref="E24:F24"/>
    <mergeCell ref="G24:H24"/>
    <mergeCell ref="I24:J24"/>
    <mergeCell ref="K24:L24"/>
    <mergeCell ref="M24:N24"/>
    <mergeCell ref="E23:F23"/>
    <mergeCell ref="I23:J23"/>
    <mergeCell ref="K23:L23"/>
    <mergeCell ref="M23:N23"/>
    <mergeCell ref="I19:P19"/>
    <mergeCell ref="I18:J18"/>
    <mergeCell ref="C104:C105"/>
    <mergeCell ref="C84:C88"/>
    <mergeCell ref="C80:C83"/>
    <mergeCell ref="C97:C101"/>
    <mergeCell ref="C102:C103"/>
    <mergeCell ref="C89:C91"/>
    <mergeCell ref="E81:F81"/>
    <mergeCell ref="G81:H81"/>
    <mergeCell ref="E84:F84"/>
    <mergeCell ref="G84:H84"/>
    <mergeCell ref="G87:H87"/>
    <mergeCell ref="E90:F90"/>
    <mergeCell ref="G90:H90"/>
    <mergeCell ref="E94:F94"/>
    <mergeCell ref="G94:H94"/>
    <mergeCell ref="E80:F80"/>
    <mergeCell ref="G80:H80"/>
    <mergeCell ref="E93:F93"/>
    <mergeCell ref="G93:H93"/>
    <mergeCell ref="E96:F96"/>
    <mergeCell ref="G96:H96"/>
    <mergeCell ref="G99:H99"/>
    <mergeCell ref="E82:F82"/>
    <mergeCell ref="G82:H82"/>
    <mergeCell ref="M28:N28"/>
    <mergeCell ref="E29:F29"/>
    <mergeCell ref="G29:H29"/>
    <mergeCell ref="I29:J29"/>
    <mergeCell ref="K29:L29"/>
    <mergeCell ref="M29:N29"/>
    <mergeCell ref="E30:F30"/>
    <mergeCell ref="G30:H30"/>
    <mergeCell ref="I30:J30"/>
    <mergeCell ref="K30:L30"/>
    <mergeCell ref="M30:N30"/>
    <mergeCell ref="E31:F31"/>
    <mergeCell ref="G31:H31"/>
    <mergeCell ref="I31:J31"/>
    <mergeCell ref="K31:L31"/>
    <mergeCell ref="B63:B91"/>
    <mergeCell ref="B93:B103"/>
    <mergeCell ref="B104:B106"/>
    <mergeCell ref="E9:F9"/>
    <mergeCell ref="G9:H9"/>
    <mergeCell ref="I9:J9"/>
    <mergeCell ref="E10:F10"/>
    <mergeCell ref="I10:J10"/>
    <mergeCell ref="E11:F11"/>
    <mergeCell ref="I11:J11"/>
    <mergeCell ref="E12:F12"/>
    <mergeCell ref="I12:J12"/>
    <mergeCell ref="E13:F13"/>
    <mergeCell ref="I13:J13"/>
    <mergeCell ref="E14:F14"/>
    <mergeCell ref="I14:J14"/>
    <mergeCell ref="E15:F15"/>
    <mergeCell ref="I15:J15"/>
    <mergeCell ref="B23:B40"/>
    <mergeCell ref="E18:F18"/>
    <mergeCell ref="G10:H10"/>
    <mergeCell ref="I57:J57"/>
    <mergeCell ref="I61:J61"/>
    <mergeCell ref="K35:L35"/>
    <mergeCell ref="M35:N35"/>
    <mergeCell ref="E36:F36"/>
    <mergeCell ref="G36:H36"/>
    <mergeCell ref="I36:J36"/>
    <mergeCell ref="K36:L36"/>
    <mergeCell ref="M36:N36"/>
    <mergeCell ref="E37:F37"/>
    <mergeCell ref="G37:H37"/>
    <mergeCell ref="I37:J37"/>
    <mergeCell ref="K37:L37"/>
    <mergeCell ref="M37:N37"/>
    <mergeCell ref="K38:L38"/>
    <mergeCell ref="M38:N38"/>
    <mergeCell ref="E39:F39"/>
    <mergeCell ref="G39:H39"/>
    <mergeCell ref="I39:J39"/>
    <mergeCell ref="K39:L39"/>
    <mergeCell ref="M39:N39"/>
    <mergeCell ref="E40:F40"/>
    <mergeCell ref="G40:H40"/>
    <mergeCell ref="K40:L40"/>
    <mergeCell ref="M40:N40"/>
    <mergeCell ref="K42:L42"/>
    <mergeCell ref="M42:N42"/>
    <mergeCell ref="E43:F43"/>
    <mergeCell ref="G43:H43"/>
    <mergeCell ref="I43:J43"/>
    <mergeCell ref="K43:L43"/>
    <mergeCell ref="M43:N43"/>
    <mergeCell ref="E44:F44"/>
    <mergeCell ref="G44:H44"/>
    <mergeCell ref="I44:J44"/>
    <mergeCell ref="K44:L44"/>
    <mergeCell ref="M44:N44"/>
    <mergeCell ref="E42:F42"/>
    <mergeCell ref="G42:H42"/>
    <mergeCell ref="I42:J42"/>
    <mergeCell ref="K45:L45"/>
    <mergeCell ref="M45:N45"/>
    <mergeCell ref="E45:F45"/>
    <mergeCell ref="G45:H45"/>
    <mergeCell ref="I45:J45"/>
    <mergeCell ref="E51:F51"/>
    <mergeCell ref="G51:H51"/>
    <mergeCell ref="I51:J51"/>
    <mergeCell ref="K51:L51"/>
    <mergeCell ref="M51:N51"/>
    <mergeCell ref="E52:F52"/>
    <mergeCell ref="G52:H52"/>
    <mergeCell ref="I52:J52"/>
    <mergeCell ref="K52:L52"/>
    <mergeCell ref="M52:N52"/>
    <mergeCell ref="I49:J49"/>
    <mergeCell ref="K49:L49"/>
    <mergeCell ref="M49:N49"/>
    <mergeCell ref="E50:F50"/>
    <mergeCell ref="G50:H50"/>
    <mergeCell ref="I50:J50"/>
    <mergeCell ref="K50:L50"/>
    <mergeCell ref="M50:N50"/>
    <mergeCell ref="E46:F46"/>
    <mergeCell ref="K53:L53"/>
    <mergeCell ref="M53:N53"/>
    <mergeCell ref="E54:F54"/>
    <mergeCell ref="G54:H54"/>
    <mergeCell ref="I54:J54"/>
    <mergeCell ref="K54:L54"/>
    <mergeCell ref="M54:N54"/>
    <mergeCell ref="E55:F55"/>
    <mergeCell ref="G55:H55"/>
    <mergeCell ref="I55:J55"/>
    <mergeCell ref="K55:L55"/>
    <mergeCell ref="M55:N55"/>
    <mergeCell ref="E53:F53"/>
    <mergeCell ref="G53:H53"/>
    <mergeCell ref="I53:J53"/>
    <mergeCell ref="K57:L57"/>
    <mergeCell ref="M57:N57"/>
    <mergeCell ref="E59:F59"/>
    <mergeCell ref="G59:H59"/>
    <mergeCell ref="I59:J59"/>
    <mergeCell ref="K59:L59"/>
    <mergeCell ref="M59:N59"/>
    <mergeCell ref="E60:F60"/>
    <mergeCell ref="G60:H60"/>
    <mergeCell ref="I60:J60"/>
    <mergeCell ref="K60:L60"/>
    <mergeCell ref="M60:N60"/>
    <mergeCell ref="K61:L61"/>
    <mergeCell ref="M61:N61"/>
    <mergeCell ref="E63:F63"/>
    <mergeCell ref="G63:H63"/>
    <mergeCell ref="I63:J63"/>
    <mergeCell ref="K63:L63"/>
    <mergeCell ref="M63:N63"/>
    <mergeCell ref="E64:F64"/>
    <mergeCell ref="G64:H64"/>
    <mergeCell ref="I64:J64"/>
    <mergeCell ref="K64:L64"/>
    <mergeCell ref="M64:N64"/>
    <mergeCell ref="I65:J65"/>
    <mergeCell ref="K65:L65"/>
    <mergeCell ref="M65:N65"/>
    <mergeCell ref="E66:F66"/>
    <mergeCell ref="G66:H66"/>
    <mergeCell ref="I66:J66"/>
    <mergeCell ref="K66:L66"/>
    <mergeCell ref="M66:N66"/>
    <mergeCell ref="E67:F67"/>
    <mergeCell ref="G67:H67"/>
    <mergeCell ref="I67:J67"/>
    <mergeCell ref="K67:L67"/>
    <mergeCell ref="M67:N67"/>
    <mergeCell ref="G68:H68"/>
    <mergeCell ref="I68:J68"/>
    <mergeCell ref="K68:L68"/>
    <mergeCell ref="M68:N68"/>
    <mergeCell ref="G69:H69"/>
    <mergeCell ref="I69:J69"/>
    <mergeCell ref="K69:L69"/>
    <mergeCell ref="M69:N69"/>
    <mergeCell ref="E70:F70"/>
    <mergeCell ref="G70:H70"/>
    <mergeCell ref="I70:J70"/>
    <mergeCell ref="K70:L70"/>
    <mergeCell ref="M70:N70"/>
    <mergeCell ref="E71:F71"/>
    <mergeCell ref="G71:H71"/>
    <mergeCell ref="I71:J71"/>
    <mergeCell ref="K71:L71"/>
    <mergeCell ref="M71:N71"/>
    <mergeCell ref="E72:F72"/>
    <mergeCell ref="G72:H72"/>
    <mergeCell ref="I72:J72"/>
    <mergeCell ref="K72:L72"/>
    <mergeCell ref="M72:N72"/>
    <mergeCell ref="E73:F73"/>
    <mergeCell ref="G73:H73"/>
    <mergeCell ref="I73:J73"/>
    <mergeCell ref="K73:L73"/>
    <mergeCell ref="M73:N73"/>
    <mergeCell ref="E74:F74"/>
    <mergeCell ref="G74:H74"/>
    <mergeCell ref="I74:J74"/>
    <mergeCell ref="K74:L74"/>
    <mergeCell ref="M74:N74"/>
    <mergeCell ref="E75:F75"/>
    <mergeCell ref="G75:H75"/>
    <mergeCell ref="I75:J75"/>
    <mergeCell ref="K75:L75"/>
    <mergeCell ref="M75:N75"/>
    <mergeCell ref="E76:F76"/>
    <mergeCell ref="G76:H76"/>
    <mergeCell ref="I76:J76"/>
    <mergeCell ref="K76:L76"/>
    <mergeCell ref="M76:N76"/>
    <mergeCell ref="E77:F77"/>
    <mergeCell ref="G77:H77"/>
    <mergeCell ref="I77:J77"/>
    <mergeCell ref="K77:L77"/>
    <mergeCell ref="M77:N77"/>
    <mergeCell ref="E78:F78"/>
    <mergeCell ref="G78:H78"/>
    <mergeCell ref="I78:J78"/>
    <mergeCell ref="K78:L78"/>
    <mergeCell ref="M78:N78"/>
    <mergeCell ref="E79:F79"/>
    <mergeCell ref="G79:H79"/>
    <mergeCell ref="I79:J79"/>
    <mergeCell ref="K79:L79"/>
    <mergeCell ref="M79:N79"/>
    <mergeCell ref="I80:J80"/>
    <mergeCell ref="K80:L80"/>
    <mergeCell ref="M80:N80"/>
    <mergeCell ref="I81:J81"/>
    <mergeCell ref="K81:L81"/>
    <mergeCell ref="M81:N81"/>
    <mergeCell ref="I82:J82"/>
    <mergeCell ref="K82:L82"/>
    <mergeCell ref="M82:N82"/>
    <mergeCell ref="I83:J83"/>
    <mergeCell ref="K83:L83"/>
    <mergeCell ref="M83:N83"/>
    <mergeCell ref="I84:J84"/>
    <mergeCell ref="K84:L84"/>
    <mergeCell ref="M84:N84"/>
    <mergeCell ref="E85:F85"/>
    <mergeCell ref="G85:H85"/>
    <mergeCell ref="I85:J85"/>
    <mergeCell ref="K85:L85"/>
    <mergeCell ref="M85:N85"/>
    <mergeCell ref="E83:F83"/>
    <mergeCell ref="G83:H83"/>
    <mergeCell ref="I86:J86"/>
    <mergeCell ref="K86:L86"/>
    <mergeCell ref="M86:N86"/>
    <mergeCell ref="I87:J87"/>
    <mergeCell ref="K87:L87"/>
    <mergeCell ref="M87:N87"/>
    <mergeCell ref="E88:F88"/>
    <mergeCell ref="G88:H88"/>
    <mergeCell ref="I88:J88"/>
    <mergeCell ref="K88:L88"/>
    <mergeCell ref="M88:N88"/>
    <mergeCell ref="G86:H86"/>
    <mergeCell ref="I89:J89"/>
    <mergeCell ref="K89:L89"/>
    <mergeCell ref="M89:N89"/>
    <mergeCell ref="I90:J90"/>
    <mergeCell ref="K90:L90"/>
    <mergeCell ref="M90:N90"/>
    <mergeCell ref="E91:F91"/>
    <mergeCell ref="G91:H91"/>
    <mergeCell ref="I91:J91"/>
    <mergeCell ref="K91:L91"/>
    <mergeCell ref="M91:N91"/>
    <mergeCell ref="E89:F89"/>
    <mergeCell ref="G89:H89"/>
    <mergeCell ref="I93:J93"/>
    <mergeCell ref="K93:L93"/>
    <mergeCell ref="M93:N93"/>
    <mergeCell ref="I94:J94"/>
    <mergeCell ref="K94:L94"/>
    <mergeCell ref="M94:N94"/>
    <mergeCell ref="E95:F95"/>
    <mergeCell ref="G95:H95"/>
    <mergeCell ref="I95:J95"/>
    <mergeCell ref="K95:L95"/>
    <mergeCell ref="M95:N95"/>
    <mergeCell ref="I96:J96"/>
    <mergeCell ref="K96:L96"/>
    <mergeCell ref="M96:N96"/>
    <mergeCell ref="E97:F97"/>
    <mergeCell ref="G97:H97"/>
    <mergeCell ref="I97:J97"/>
    <mergeCell ref="K97:L97"/>
    <mergeCell ref="M97:N97"/>
    <mergeCell ref="E98:F98"/>
    <mergeCell ref="G98:H98"/>
    <mergeCell ref="I98:J98"/>
    <mergeCell ref="K98:L98"/>
    <mergeCell ref="M98:N98"/>
    <mergeCell ref="E106:F106"/>
    <mergeCell ref="G106:H106"/>
    <mergeCell ref="I106:J106"/>
    <mergeCell ref="K106:L106"/>
    <mergeCell ref="M106:N106"/>
    <mergeCell ref="E103:F103"/>
    <mergeCell ref="G103:H103"/>
    <mergeCell ref="I103:J103"/>
    <mergeCell ref="K103:L103"/>
    <mergeCell ref="M103:N103"/>
    <mergeCell ref="E104:F104"/>
    <mergeCell ref="G104:H104"/>
    <mergeCell ref="I104:J104"/>
    <mergeCell ref="K104:L104"/>
    <mergeCell ref="M104:N104"/>
    <mergeCell ref="I99:J99"/>
    <mergeCell ref="K99:L99"/>
    <mergeCell ref="M99:N99"/>
    <mergeCell ref="E105:F105"/>
    <mergeCell ref="G105:H105"/>
    <mergeCell ref="I105:J105"/>
    <mergeCell ref="K105:L105"/>
    <mergeCell ref="M105:N105"/>
    <mergeCell ref="E101:F101"/>
    <mergeCell ref="G101:H101"/>
    <mergeCell ref="I101:J101"/>
    <mergeCell ref="K101:L101"/>
    <mergeCell ref="M101:N101"/>
    <mergeCell ref="E102:F102"/>
    <mergeCell ref="F1:BM1"/>
    <mergeCell ref="F2:BM2"/>
    <mergeCell ref="F3:BM3"/>
    <mergeCell ref="F4:BM4"/>
    <mergeCell ref="B5:BM5"/>
    <mergeCell ref="BI6:BJ6"/>
    <mergeCell ref="BK6:BM6"/>
    <mergeCell ref="G102:H102"/>
    <mergeCell ref="I102:J102"/>
    <mergeCell ref="K102:L102"/>
    <mergeCell ref="M102:N102"/>
    <mergeCell ref="E99:F99"/>
    <mergeCell ref="E100:F100"/>
    <mergeCell ref="G100:H100"/>
    <mergeCell ref="I100:J100"/>
    <mergeCell ref="K100:L100"/>
    <mergeCell ref="M100:N100"/>
    <mergeCell ref="B20:B21"/>
    <mergeCell ref="C6:P6"/>
    <mergeCell ref="E8:F8"/>
    <mergeCell ref="G8:H8"/>
    <mergeCell ref="K8:L8"/>
    <mergeCell ref="M8:N8"/>
    <mergeCell ref="I8:J8"/>
  </mergeCells>
  <phoneticPr fontId="2" type="noConversion"/>
  <pageMargins left="0.25" right="0.25" top="0.25" bottom="0.25" header="0.25" footer="0.25"/>
  <pageSetup scale="3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0BE64-19A2-4BDC-B2A1-3ED0A2BFCA80}">
  <dimension ref="A1:AC22"/>
  <sheetViews>
    <sheetView zoomScale="64" zoomScaleNormal="100" workbookViewId="0">
      <selection activeCell="B1" sqref="B1:P1"/>
    </sheetView>
  </sheetViews>
  <sheetFormatPr baseColWidth="10" defaultRowHeight="13.2"/>
  <cols>
    <col min="1" max="1" width="4.6640625" style="18" bestFit="1" customWidth="1"/>
    <col min="2" max="2" width="16.77734375" style="18" bestFit="1" customWidth="1"/>
    <col min="3" max="3" width="8.88671875" style="18" bestFit="1" customWidth="1"/>
    <col min="4" max="4" width="1.21875" style="18" bestFit="1" customWidth="1"/>
    <col min="5" max="5" width="25.21875" style="18" bestFit="1" customWidth="1"/>
    <col min="6" max="6" width="10.88671875" style="18" bestFit="1" customWidth="1"/>
    <col min="7" max="8" width="16.77734375" style="18" bestFit="1" customWidth="1"/>
    <col min="9" max="9" width="8.88671875" style="18" bestFit="1" customWidth="1"/>
    <col min="10" max="10" width="16" style="18" bestFit="1" customWidth="1"/>
    <col min="11" max="11" width="0.33203125" style="18" bestFit="1" customWidth="1"/>
    <col min="12" max="12" width="16" style="18" bestFit="1" customWidth="1"/>
    <col min="13" max="13" width="0.6640625" style="18" bestFit="1" customWidth="1"/>
    <col min="14" max="14" width="16.109375" style="18" bestFit="1" customWidth="1"/>
    <col min="15" max="15" width="12.5546875" style="18" bestFit="1" customWidth="1"/>
    <col min="16" max="16" width="4.33203125" style="18" bestFit="1" customWidth="1"/>
    <col min="17" max="17" width="20.77734375" style="18" bestFit="1" customWidth="1"/>
    <col min="18" max="18" width="16.77734375" style="18" bestFit="1" customWidth="1"/>
    <col min="19" max="19" width="17" style="18" bestFit="1" customWidth="1"/>
    <col min="20" max="20" width="20.77734375" style="18" bestFit="1" customWidth="1"/>
    <col min="21" max="21" width="22.21875" style="18" bestFit="1" customWidth="1"/>
    <col min="22" max="22" width="12.5546875" style="18" bestFit="1" customWidth="1"/>
    <col min="23" max="23" width="55.21875" style="18" bestFit="1" customWidth="1"/>
    <col min="24" max="24" width="25.88671875" style="18" bestFit="1" customWidth="1"/>
    <col min="25" max="25" width="15.77734375" style="18" bestFit="1" customWidth="1"/>
    <col min="26" max="26" width="18.33203125" style="18" bestFit="1" customWidth="1"/>
    <col min="27" max="27" width="65.5546875" style="18" bestFit="1" customWidth="1"/>
    <col min="28" max="28" width="65.6640625" style="18" bestFit="1" customWidth="1"/>
    <col min="29" max="29" width="4.6640625" style="18" bestFit="1" customWidth="1"/>
    <col min="30" max="256" width="8.88671875" style="18" customWidth="1"/>
    <col min="257" max="257" width="4.6640625" style="18" bestFit="1" customWidth="1"/>
    <col min="258" max="258" width="16.77734375" style="18" bestFit="1" customWidth="1"/>
    <col min="259" max="259" width="8.88671875" style="18" bestFit="1" customWidth="1"/>
    <col min="260" max="260" width="1.21875" style="18" bestFit="1" customWidth="1"/>
    <col min="261" max="261" width="25.21875" style="18" bestFit="1" customWidth="1"/>
    <col min="262" max="262" width="10.88671875" style="18" bestFit="1" customWidth="1"/>
    <col min="263" max="264" width="16.77734375" style="18" bestFit="1" customWidth="1"/>
    <col min="265" max="265" width="8.88671875" style="18" bestFit="1" customWidth="1"/>
    <col min="266" max="266" width="16" style="18" bestFit="1" customWidth="1"/>
    <col min="267" max="267" width="0.33203125" style="18" bestFit="1" customWidth="1"/>
    <col min="268" max="268" width="16" style="18" bestFit="1" customWidth="1"/>
    <col min="269" max="269" width="0.6640625" style="18" bestFit="1" customWidth="1"/>
    <col min="270" max="270" width="16.109375" style="18" bestFit="1" customWidth="1"/>
    <col min="271" max="271" width="12.5546875" style="18" bestFit="1" customWidth="1"/>
    <col min="272" max="272" width="4.33203125" style="18" bestFit="1" customWidth="1"/>
    <col min="273" max="273" width="20.77734375" style="18" bestFit="1" customWidth="1"/>
    <col min="274" max="274" width="16.77734375" style="18" bestFit="1" customWidth="1"/>
    <col min="275" max="275" width="17" style="18" bestFit="1" customWidth="1"/>
    <col min="276" max="276" width="20.77734375" style="18" bestFit="1" customWidth="1"/>
    <col min="277" max="277" width="22.21875" style="18" bestFit="1" customWidth="1"/>
    <col min="278" max="278" width="12.5546875" style="18" bestFit="1" customWidth="1"/>
    <col min="279" max="279" width="55.21875" style="18" bestFit="1" customWidth="1"/>
    <col min="280" max="280" width="25.88671875" style="18" bestFit="1" customWidth="1"/>
    <col min="281" max="281" width="15.77734375" style="18" bestFit="1" customWidth="1"/>
    <col min="282" max="282" width="18.33203125" style="18" bestFit="1" customWidth="1"/>
    <col min="283" max="283" width="65.5546875" style="18" bestFit="1" customWidth="1"/>
    <col min="284" max="284" width="65.6640625" style="18" bestFit="1" customWidth="1"/>
    <col min="285" max="285" width="4.6640625" style="18" bestFit="1" customWidth="1"/>
    <col min="286" max="512" width="8.88671875" style="18" customWidth="1"/>
    <col min="513" max="513" width="4.6640625" style="18" bestFit="1" customWidth="1"/>
    <col min="514" max="514" width="16.77734375" style="18" bestFit="1" customWidth="1"/>
    <col min="515" max="515" width="8.88671875" style="18" bestFit="1" customWidth="1"/>
    <col min="516" max="516" width="1.21875" style="18" bestFit="1" customWidth="1"/>
    <col min="517" max="517" width="25.21875" style="18" bestFit="1" customWidth="1"/>
    <col min="518" max="518" width="10.88671875" style="18" bestFit="1" customWidth="1"/>
    <col min="519" max="520" width="16.77734375" style="18" bestFit="1" customWidth="1"/>
    <col min="521" max="521" width="8.88671875" style="18" bestFit="1" customWidth="1"/>
    <col min="522" max="522" width="16" style="18" bestFit="1" customWidth="1"/>
    <col min="523" max="523" width="0.33203125" style="18" bestFit="1" customWidth="1"/>
    <col min="524" max="524" width="16" style="18" bestFit="1" customWidth="1"/>
    <col min="525" max="525" width="0.6640625" style="18" bestFit="1" customWidth="1"/>
    <col min="526" max="526" width="16.109375" style="18" bestFit="1" customWidth="1"/>
    <col min="527" max="527" width="12.5546875" style="18" bestFit="1" customWidth="1"/>
    <col min="528" max="528" width="4.33203125" style="18" bestFit="1" customWidth="1"/>
    <col min="529" max="529" width="20.77734375" style="18" bestFit="1" customWidth="1"/>
    <col min="530" max="530" width="16.77734375" style="18" bestFit="1" customWidth="1"/>
    <col min="531" max="531" width="17" style="18" bestFit="1" customWidth="1"/>
    <col min="532" max="532" width="20.77734375" style="18" bestFit="1" customWidth="1"/>
    <col min="533" max="533" width="22.21875" style="18" bestFit="1" customWidth="1"/>
    <col min="534" max="534" width="12.5546875" style="18" bestFit="1" customWidth="1"/>
    <col min="535" max="535" width="55.21875" style="18" bestFit="1" customWidth="1"/>
    <col min="536" max="536" width="25.88671875" style="18" bestFit="1" customWidth="1"/>
    <col min="537" max="537" width="15.77734375" style="18" bestFit="1" customWidth="1"/>
    <col min="538" max="538" width="18.33203125" style="18" bestFit="1" customWidth="1"/>
    <col min="539" max="539" width="65.5546875" style="18" bestFit="1" customWidth="1"/>
    <col min="540" max="540" width="65.6640625" style="18" bestFit="1" customWidth="1"/>
    <col min="541" max="541" width="4.6640625" style="18" bestFit="1" customWidth="1"/>
    <col min="542" max="768" width="8.88671875" style="18" customWidth="1"/>
    <col min="769" max="769" width="4.6640625" style="18" bestFit="1" customWidth="1"/>
    <col min="770" max="770" width="16.77734375" style="18" bestFit="1" customWidth="1"/>
    <col min="771" max="771" width="8.88671875" style="18" bestFit="1" customWidth="1"/>
    <col min="772" max="772" width="1.21875" style="18" bestFit="1" customWidth="1"/>
    <col min="773" max="773" width="25.21875" style="18" bestFit="1" customWidth="1"/>
    <col min="774" max="774" width="10.88671875" style="18" bestFit="1" customWidth="1"/>
    <col min="775" max="776" width="16.77734375" style="18" bestFit="1" customWidth="1"/>
    <col min="777" max="777" width="8.88671875" style="18" bestFit="1" customWidth="1"/>
    <col min="778" max="778" width="16" style="18" bestFit="1" customWidth="1"/>
    <col min="779" max="779" width="0.33203125" style="18" bestFit="1" customWidth="1"/>
    <col min="780" max="780" width="16" style="18" bestFit="1" customWidth="1"/>
    <col min="781" max="781" width="0.6640625" style="18" bestFit="1" customWidth="1"/>
    <col min="782" max="782" width="16.109375" style="18" bestFit="1" customWidth="1"/>
    <col min="783" max="783" width="12.5546875" style="18" bestFit="1" customWidth="1"/>
    <col min="784" max="784" width="4.33203125" style="18" bestFit="1" customWidth="1"/>
    <col min="785" max="785" width="20.77734375" style="18" bestFit="1" customWidth="1"/>
    <col min="786" max="786" width="16.77734375" style="18" bestFit="1" customWidth="1"/>
    <col min="787" max="787" width="17" style="18" bestFit="1" customWidth="1"/>
    <col min="788" max="788" width="20.77734375" style="18" bestFit="1" customWidth="1"/>
    <col min="789" max="789" width="22.21875" style="18" bestFit="1" customWidth="1"/>
    <col min="790" max="790" width="12.5546875" style="18" bestFit="1" customWidth="1"/>
    <col min="791" max="791" width="55.21875" style="18" bestFit="1" customWidth="1"/>
    <col min="792" max="792" width="25.88671875" style="18" bestFit="1" customWidth="1"/>
    <col min="793" max="793" width="15.77734375" style="18" bestFit="1" customWidth="1"/>
    <col min="794" max="794" width="18.33203125" style="18" bestFit="1" customWidth="1"/>
    <col min="795" max="795" width="65.5546875" style="18" bestFit="1" customWidth="1"/>
    <col min="796" max="796" width="65.6640625" style="18" bestFit="1" customWidth="1"/>
    <col min="797" max="797" width="4.6640625" style="18" bestFit="1" customWidth="1"/>
    <col min="798" max="1024" width="8.88671875" style="18" customWidth="1"/>
    <col min="1025" max="1025" width="4.6640625" style="18" bestFit="1" customWidth="1"/>
    <col min="1026" max="1026" width="16.77734375" style="18" bestFit="1" customWidth="1"/>
    <col min="1027" max="1027" width="8.88671875" style="18" bestFit="1" customWidth="1"/>
    <col min="1028" max="1028" width="1.21875" style="18" bestFit="1" customWidth="1"/>
    <col min="1029" max="1029" width="25.21875" style="18" bestFit="1" customWidth="1"/>
    <col min="1030" max="1030" width="10.88671875" style="18" bestFit="1" customWidth="1"/>
    <col min="1031" max="1032" width="16.77734375" style="18" bestFit="1" customWidth="1"/>
    <col min="1033" max="1033" width="8.88671875" style="18" bestFit="1" customWidth="1"/>
    <col min="1034" max="1034" width="16" style="18" bestFit="1" customWidth="1"/>
    <col min="1035" max="1035" width="0.33203125" style="18" bestFit="1" customWidth="1"/>
    <col min="1036" max="1036" width="16" style="18" bestFit="1" customWidth="1"/>
    <col min="1037" max="1037" width="0.6640625" style="18" bestFit="1" customWidth="1"/>
    <col min="1038" max="1038" width="16.109375" style="18" bestFit="1" customWidth="1"/>
    <col min="1039" max="1039" width="12.5546875" style="18" bestFit="1" customWidth="1"/>
    <col min="1040" max="1040" width="4.33203125" style="18" bestFit="1" customWidth="1"/>
    <col min="1041" max="1041" width="20.77734375" style="18" bestFit="1" customWidth="1"/>
    <col min="1042" max="1042" width="16.77734375" style="18" bestFit="1" customWidth="1"/>
    <col min="1043" max="1043" width="17" style="18" bestFit="1" customWidth="1"/>
    <col min="1044" max="1044" width="20.77734375" style="18" bestFit="1" customWidth="1"/>
    <col min="1045" max="1045" width="22.21875" style="18" bestFit="1" customWidth="1"/>
    <col min="1046" max="1046" width="12.5546875" style="18" bestFit="1" customWidth="1"/>
    <col min="1047" max="1047" width="55.21875" style="18" bestFit="1" customWidth="1"/>
    <col min="1048" max="1048" width="25.88671875" style="18" bestFit="1" customWidth="1"/>
    <col min="1049" max="1049" width="15.77734375" style="18" bestFit="1" customWidth="1"/>
    <col min="1050" max="1050" width="18.33203125" style="18" bestFit="1" customWidth="1"/>
    <col min="1051" max="1051" width="65.5546875" style="18" bestFit="1" customWidth="1"/>
    <col min="1052" max="1052" width="65.6640625" style="18" bestFit="1" customWidth="1"/>
    <col min="1053" max="1053" width="4.6640625" style="18" bestFit="1" customWidth="1"/>
    <col min="1054" max="1280" width="8.88671875" style="18" customWidth="1"/>
    <col min="1281" max="1281" width="4.6640625" style="18" bestFit="1" customWidth="1"/>
    <col min="1282" max="1282" width="16.77734375" style="18" bestFit="1" customWidth="1"/>
    <col min="1283" max="1283" width="8.88671875" style="18" bestFit="1" customWidth="1"/>
    <col min="1284" max="1284" width="1.21875" style="18" bestFit="1" customWidth="1"/>
    <col min="1285" max="1285" width="25.21875" style="18" bestFit="1" customWidth="1"/>
    <col min="1286" max="1286" width="10.88671875" style="18" bestFit="1" customWidth="1"/>
    <col min="1287" max="1288" width="16.77734375" style="18" bestFit="1" customWidth="1"/>
    <col min="1289" max="1289" width="8.88671875" style="18" bestFit="1" customWidth="1"/>
    <col min="1290" max="1290" width="16" style="18" bestFit="1" customWidth="1"/>
    <col min="1291" max="1291" width="0.33203125" style="18" bestFit="1" customWidth="1"/>
    <col min="1292" max="1292" width="16" style="18" bestFit="1" customWidth="1"/>
    <col min="1293" max="1293" width="0.6640625" style="18" bestFit="1" customWidth="1"/>
    <col min="1294" max="1294" width="16.109375" style="18" bestFit="1" customWidth="1"/>
    <col min="1295" max="1295" width="12.5546875" style="18" bestFit="1" customWidth="1"/>
    <col min="1296" max="1296" width="4.33203125" style="18" bestFit="1" customWidth="1"/>
    <col min="1297" max="1297" width="20.77734375" style="18" bestFit="1" customWidth="1"/>
    <col min="1298" max="1298" width="16.77734375" style="18" bestFit="1" customWidth="1"/>
    <col min="1299" max="1299" width="17" style="18" bestFit="1" customWidth="1"/>
    <col min="1300" max="1300" width="20.77734375" style="18" bestFit="1" customWidth="1"/>
    <col min="1301" max="1301" width="22.21875" style="18" bestFit="1" customWidth="1"/>
    <col min="1302" max="1302" width="12.5546875" style="18" bestFit="1" customWidth="1"/>
    <col min="1303" max="1303" width="55.21875" style="18" bestFit="1" customWidth="1"/>
    <col min="1304" max="1304" width="25.88671875" style="18" bestFit="1" customWidth="1"/>
    <col min="1305" max="1305" width="15.77734375" style="18" bestFit="1" customWidth="1"/>
    <col min="1306" max="1306" width="18.33203125" style="18" bestFit="1" customWidth="1"/>
    <col min="1307" max="1307" width="65.5546875" style="18" bestFit="1" customWidth="1"/>
    <col min="1308" max="1308" width="65.6640625" style="18" bestFit="1" customWidth="1"/>
    <col min="1309" max="1309" width="4.6640625" style="18" bestFit="1" customWidth="1"/>
    <col min="1310" max="1536" width="8.88671875" style="18" customWidth="1"/>
    <col min="1537" max="1537" width="4.6640625" style="18" bestFit="1" customWidth="1"/>
    <col min="1538" max="1538" width="16.77734375" style="18" bestFit="1" customWidth="1"/>
    <col min="1539" max="1539" width="8.88671875" style="18" bestFit="1" customWidth="1"/>
    <col min="1540" max="1540" width="1.21875" style="18" bestFit="1" customWidth="1"/>
    <col min="1541" max="1541" width="25.21875" style="18" bestFit="1" customWidth="1"/>
    <col min="1542" max="1542" width="10.88671875" style="18" bestFit="1" customWidth="1"/>
    <col min="1543" max="1544" width="16.77734375" style="18" bestFit="1" customWidth="1"/>
    <col min="1545" max="1545" width="8.88671875" style="18" bestFit="1" customWidth="1"/>
    <col min="1546" max="1546" width="16" style="18" bestFit="1" customWidth="1"/>
    <col min="1547" max="1547" width="0.33203125" style="18" bestFit="1" customWidth="1"/>
    <col min="1548" max="1548" width="16" style="18" bestFit="1" customWidth="1"/>
    <col min="1549" max="1549" width="0.6640625" style="18" bestFit="1" customWidth="1"/>
    <col min="1550" max="1550" width="16.109375" style="18" bestFit="1" customWidth="1"/>
    <col min="1551" max="1551" width="12.5546875" style="18" bestFit="1" customWidth="1"/>
    <col min="1552" max="1552" width="4.33203125" style="18" bestFit="1" customWidth="1"/>
    <col min="1553" max="1553" width="20.77734375" style="18" bestFit="1" customWidth="1"/>
    <col min="1554" max="1554" width="16.77734375" style="18" bestFit="1" customWidth="1"/>
    <col min="1555" max="1555" width="17" style="18" bestFit="1" customWidth="1"/>
    <col min="1556" max="1556" width="20.77734375" style="18" bestFit="1" customWidth="1"/>
    <col min="1557" max="1557" width="22.21875" style="18" bestFit="1" customWidth="1"/>
    <col min="1558" max="1558" width="12.5546875" style="18" bestFit="1" customWidth="1"/>
    <col min="1559" max="1559" width="55.21875" style="18" bestFit="1" customWidth="1"/>
    <col min="1560" max="1560" width="25.88671875" style="18" bestFit="1" customWidth="1"/>
    <col min="1561" max="1561" width="15.77734375" style="18" bestFit="1" customWidth="1"/>
    <col min="1562" max="1562" width="18.33203125" style="18" bestFit="1" customWidth="1"/>
    <col min="1563" max="1563" width="65.5546875" style="18" bestFit="1" customWidth="1"/>
    <col min="1564" max="1564" width="65.6640625" style="18" bestFit="1" customWidth="1"/>
    <col min="1565" max="1565" width="4.6640625" style="18" bestFit="1" customWidth="1"/>
    <col min="1566" max="1792" width="8.88671875" style="18" customWidth="1"/>
    <col min="1793" max="1793" width="4.6640625" style="18" bestFit="1" customWidth="1"/>
    <col min="1794" max="1794" width="16.77734375" style="18" bestFit="1" customWidth="1"/>
    <col min="1795" max="1795" width="8.88671875" style="18" bestFit="1" customWidth="1"/>
    <col min="1796" max="1796" width="1.21875" style="18" bestFit="1" customWidth="1"/>
    <col min="1797" max="1797" width="25.21875" style="18" bestFit="1" customWidth="1"/>
    <col min="1798" max="1798" width="10.88671875" style="18" bestFit="1" customWidth="1"/>
    <col min="1799" max="1800" width="16.77734375" style="18" bestFit="1" customWidth="1"/>
    <col min="1801" max="1801" width="8.88671875" style="18" bestFit="1" customWidth="1"/>
    <col min="1802" max="1802" width="16" style="18" bestFit="1" customWidth="1"/>
    <col min="1803" max="1803" width="0.33203125" style="18" bestFit="1" customWidth="1"/>
    <col min="1804" max="1804" width="16" style="18" bestFit="1" customWidth="1"/>
    <col min="1805" max="1805" width="0.6640625" style="18" bestFit="1" customWidth="1"/>
    <col min="1806" max="1806" width="16.109375" style="18" bestFit="1" customWidth="1"/>
    <col min="1807" max="1807" width="12.5546875" style="18" bestFit="1" customWidth="1"/>
    <col min="1808" max="1808" width="4.33203125" style="18" bestFit="1" customWidth="1"/>
    <col min="1809" max="1809" width="20.77734375" style="18" bestFit="1" customWidth="1"/>
    <col min="1810" max="1810" width="16.77734375" style="18" bestFit="1" customWidth="1"/>
    <col min="1811" max="1811" width="17" style="18" bestFit="1" customWidth="1"/>
    <col min="1812" max="1812" width="20.77734375" style="18" bestFit="1" customWidth="1"/>
    <col min="1813" max="1813" width="22.21875" style="18" bestFit="1" customWidth="1"/>
    <col min="1814" max="1814" width="12.5546875" style="18" bestFit="1" customWidth="1"/>
    <col min="1815" max="1815" width="55.21875" style="18" bestFit="1" customWidth="1"/>
    <col min="1816" max="1816" width="25.88671875" style="18" bestFit="1" customWidth="1"/>
    <col min="1817" max="1817" width="15.77734375" style="18" bestFit="1" customWidth="1"/>
    <col min="1818" max="1818" width="18.33203125" style="18" bestFit="1" customWidth="1"/>
    <col min="1819" max="1819" width="65.5546875" style="18" bestFit="1" customWidth="1"/>
    <col min="1820" max="1820" width="65.6640625" style="18" bestFit="1" customWidth="1"/>
    <col min="1821" max="1821" width="4.6640625" style="18" bestFit="1" customWidth="1"/>
    <col min="1822" max="2048" width="8.88671875" style="18" customWidth="1"/>
    <col min="2049" max="2049" width="4.6640625" style="18" bestFit="1" customWidth="1"/>
    <col min="2050" max="2050" width="16.77734375" style="18" bestFit="1" customWidth="1"/>
    <col min="2051" max="2051" width="8.88671875" style="18" bestFit="1" customWidth="1"/>
    <col min="2052" max="2052" width="1.21875" style="18" bestFit="1" customWidth="1"/>
    <col min="2053" max="2053" width="25.21875" style="18" bestFit="1" customWidth="1"/>
    <col min="2054" max="2054" width="10.88671875" style="18" bestFit="1" customWidth="1"/>
    <col min="2055" max="2056" width="16.77734375" style="18" bestFit="1" customWidth="1"/>
    <col min="2057" max="2057" width="8.88671875" style="18" bestFit="1" customWidth="1"/>
    <col min="2058" max="2058" width="16" style="18" bestFit="1" customWidth="1"/>
    <col min="2059" max="2059" width="0.33203125" style="18" bestFit="1" customWidth="1"/>
    <col min="2060" max="2060" width="16" style="18" bestFit="1" customWidth="1"/>
    <col min="2061" max="2061" width="0.6640625" style="18" bestFit="1" customWidth="1"/>
    <col min="2062" max="2062" width="16.109375" style="18" bestFit="1" customWidth="1"/>
    <col min="2063" max="2063" width="12.5546875" style="18" bestFit="1" customWidth="1"/>
    <col min="2064" max="2064" width="4.33203125" style="18" bestFit="1" customWidth="1"/>
    <col min="2065" max="2065" width="20.77734375" style="18" bestFit="1" customWidth="1"/>
    <col min="2066" max="2066" width="16.77734375" style="18" bestFit="1" customWidth="1"/>
    <col min="2067" max="2067" width="17" style="18" bestFit="1" customWidth="1"/>
    <col min="2068" max="2068" width="20.77734375" style="18" bestFit="1" customWidth="1"/>
    <col min="2069" max="2069" width="22.21875" style="18" bestFit="1" customWidth="1"/>
    <col min="2070" max="2070" width="12.5546875" style="18" bestFit="1" customWidth="1"/>
    <col min="2071" max="2071" width="55.21875" style="18" bestFit="1" customWidth="1"/>
    <col min="2072" max="2072" width="25.88671875" style="18" bestFit="1" customWidth="1"/>
    <col min="2073" max="2073" width="15.77734375" style="18" bestFit="1" customWidth="1"/>
    <col min="2074" max="2074" width="18.33203125" style="18" bestFit="1" customWidth="1"/>
    <col min="2075" max="2075" width="65.5546875" style="18" bestFit="1" customWidth="1"/>
    <col min="2076" max="2076" width="65.6640625" style="18" bestFit="1" customWidth="1"/>
    <col min="2077" max="2077" width="4.6640625" style="18" bestFit="1" customWidth="1"/>
    <col min="2078" max="2304" width="8.88671875" style="18" customWidth="1"/>
    <col min="2305" max="2305" width="4.6640625" style="18" bestFit="1" customWidth="1"/>
    <col min="2306" max="2306" width="16.77734375" style="18" bestFit="1" customWidth="1"/>
    <col min="2307" max="2307" width="8.88671875" style="18" bestFit="1" customWidth="1"/>
    <col min="2308" max="2308" width="1.21875" style="18" bestFit="1" customWidth="1"/>
    <col min="2309" max="2309" width="25.21875" style="18" bestFit="1" customWidth="1"/>
    <col min="2310" max="2310" width="10.88671875" style="18" bestFit="1" customWidth="1"/>
    <col min="2311" max="2312" width="16.77734375" style="18" bestFit="1" customWidth="1"/>
    <col min="2313" max="2313" width="8.88671875" style="18" bestFit="1" customWidth="1"/>
    <col min="2314" max="2314" width="16" style="18" bestFit="1" customWidth="1"/>
    <col min="2315" max="2315" width="0.33203125" style="18" bestFit="1" customWidth="1"/>
    <col min="2316" max="2316" width="16" style="18" bestFit="1" customWidth="1"/>
    <col min="2317" max="2317" width="0.6640625" style="18" bestFit="1" customWidth="1"/>
    <col min="2318" max="2318" width="16.109375" style="18" bestFit="1" customWidth="1"/>
    <col min="2319" max="2319" width="12.5546875" style="18" bestFit="1" customWidth="1"/>
    <col min="2320" max="2320" width="4.33203125" style="18" bestFit="1" customWidth="1"/>
    <col min="2321" max="2321" width="20.77734375" style="18" bestFit="1" customWidth="1"/>
    <col min="2322" max="2322" width="16.77734375" style="18" bestFit="1" customWidth="1"/>
    <col min="2323" max="2323" width="17" style="18" bestFit="1" customWidth="1"/>
    <col min="2324" max="2324" width="20.77734375" style="18" bestFit="1" customWidth="1"/>
    <col min="2325" max="2325" width="22.21875" style="18" bestFit="1" customWidth="1"/>
    <col min="2326" max="2326" width="12.5546875" style="18" bestFit="1" customWidth="1"/>
    <col min="2327" max="2327" width="55.21875" style="18" bestFit="1" customWidth="1"/>
    <col min="2328" max="2328" width="25.88671875" style="18" bestFit="1" customWidth="1"/>
    <col min="2329" max="2329" width="15.77734375" style="18" bestFit="1" customWidth="1"/>
    <col min="2330" max="2330" width="18.33203125" style="18" bestFit="1" customWidth="1"/>
    <col min="2331" max="2331" width="65.5546875" style="18" bestFit="1" customWidth="1"/>
    <col min="2332" max="2332" width="65.6640625" style="18" bestFit="1" customWidth="1"/>
    <col min="2333" max="2333" width="4.6640625" style="18" bestFit="1" customWidth="1"/>
    <col min="2334" max="2560" width="8.88671875" style="18" customWidth="1"/>
    <col min="2561" max="2561" width="4.6640625" style="18" bestFit="1" customWidth="1"/>
    <col min="2562" max="2562" width="16.77734375" style="18" bestFit="1" customWidth="1"/>
    <col min="2563" max="2563" width="8.88671875" style="18" bestFit="1" customWidth="1"/>
    <col min="2564" max="2564" width="1.21875" style="18" bestFit="1" customWidth="1"/>
    <col min="2565" max="2565" width="25.21875" style="18" bestFit="1" customWidth="1"/>
    <col min="2566" max="2566" width="10.88671875" style="18" bestFit="1" customWidth="1"/>
    <col min="2567" max="2568" width="16.77734375" style="18" bestFit="1" customWidth="1"/>
    <col min="2569" max="2569" width="8.88671875" style="18" bestFit="1" customWidth="1"/>
    <col min="2570" max="2570" width="16" style="18" bestFit="1" customWidth="1"/>
    <col min="2571" max="2571" width="0.33203125" style="18" bestFit="1" customWidth="1"/>
    <col min="2572" max="2572" width="16" style="18" bestFit="1" customWidth="1"/>
    <col min="2573" max="2573" width="0.6640625" style="18" bestFit="1" customWidth="1"/>
    <col min="2574" max="2574" width="16.109375" style="18" bestFit="1" customWidth="1"/>
    <col min="2575" max="2575" width="12.5546875" style="18" bestFit="1" customWidth="1"/>
    <col min="2576" max="2576" width="4.33203125" style="18" bestFit="1" customWidth="1"/>
    <col min="2577" max="2577" width="20.77734375" style="18" bestFit="1" customWidth="1"/>
    <col min="2578" max="2578" width="16.77734375" style="18" bestFit="1" customWidth="1"/>
    <col min="2579" max="2579" width="17" style="18" bestFit="1" customWidth="1"/>
    <col min="2580" max="2580" width="20.77734375" style="18" bestFit="1" customWidth="1"/>
    <col min="2581" max="2581" width="22.21875" style="18" bestFit="1" customWidth="1"/>
    <col min="2582" max="2582" width="12.5546875" style="18" bestFit="1" customWidth="1"/>
    <col min="2583" max="2583" width="55.21875" style="18" bestFit="1" customWidth="1"/>
    <col min="2584" max="2584" width="25.88671875" style="18" bestFit="1" customWidth="1"/>
    <col min="2585" max="2585" width="15.77734375" style="18" bestFit="1" customWidth="1"/>
    <col min="2586" max="2586" width="18.33203125" style="18" bestFit="1" customWidth="1"/>
    <col min="2587" max="2587" width="65.5546875" style="18" bestFit="1" customWidth="1"/>
    <col min="2588" max="2588" width="65.6640625" style="18" bestFit="1" customWidth="1"/>
    <col min="2589" max="2589" width="4.6640625" style="18" bestFit="1" customWidth="1"/>
    <col min="2590" max="2816" width="8.88671875" style="18" customWidth="1"/>
    <col min="2817" max="2817" width="4.6640625" style="18" bestFit="1" customWidth="1"/>
    <col min="2818" max="2818" width="16.77734375" style="18" bestFit="1" customWidth="1"/>
    <col min="2819" max="2819" width="8.88671875" style="18" bestFit="1" customWidth="1"/>
    <col min="2820" max="2820" width="1.21875" style="18" bestFit="1" customWidth="1"/>
    <col min="2821" max="2821" width="25.21875" style="18" bestFit="1" customWidth="1"/>
    <col min="2822" max="2822" width="10.88671875" style="18" bestFit="1" customWidth="1"/>
    <col min="2823" max="2824" width="16.77734375" style="18" bestFit="1" customWidth="1"/>
    <col min="2825" max="2825" width="8.88671875" style="18" bestFit="1" customWidth="1"/>
    <col min="2826" max="2826" width="16" style="18" bestFit="1" customWidth="1"/>
    <col min="2827" max="2827" width="0.33203125" style="18" bestFit="1" customWidth="1"/>
    <col min="2828" max="2828" width="16" style="18" bestFit="1" customWidth="1"/>
    <col min="2829" max="2829" width="0.6640625" style="18" bestFit="1" customWidth="1"/>
    <col min="2830" max="2830" width="16.109375" style="18" bestFit="1" customWidth="1"/>
    <col min="2831" max="2831" width="12.5546875" style="18" bestFit="1" customWidth="1"/>
    <col min="2832" max="2832" width="4.33203125" style="18" bestFit="1" customWidth="1"/>
    <col min="2833" max="2833" width="20.77734375" style="18" bestFit="1" customWidth="1"/>
    <col min="2834" max="2834" width="16.77734375" style="18" bestFit="1" customWidth="1"/>
    <col min="2835" max="2835" width="17" style="18" bestFit="1" customWidth="1"/>
    <col min="2836" max="2836" width="20.77734375" style="18" bestFit="1" customWidth="1"/>
    <col min="2837" max="2837" width="22.21875" style="18" bestFit="1" customWidth="1"/>
    <col min="2838" max="2838" width="12.5546875" style="18" bestFit="1" customWidth="1"/>
    <col min="2839" max="2839" width="55.21875" style="18" bestFit="1" customWidth="1"/>
    <col min="2840" max="2840" width="25.88671875" style="18" bestFit="1" customWidth="1"/>
    <col min="2841" max="2841" width="15.77734375" style="18" bestFit="1" customWidth="1"/>
    <col min="2842" max="2842" width="18.33203125" style="18" bestFit="1" customWidth="1"/>
    <col min="2843" max="2843" width="65.5546875" style="18" bestFit="1" customWidth="1"/>
    <col min="2844" max="2844" width="65.6640625" style="18" bestFit="1" customWidth="1"/>
    <col min="2845" max="2845" width="4.6640625" style="18" bestFit="1" customWidth="1"/>
    <col min="2846" max="3072" width="8.88671875" style="18" customWidth="1"/>
    <col min="3073" max="3073" width="4.6640625" style="18" bestFit="1" customWidth="1"/>
    <col min="3074" max="3074" width="16.77734375" style="18" bestFit="1" customWidth="1"/>
    <col min="3075" max="3075" width="8.88671875" style="18" bestFit="1" customWidth="1"/>
    <col min="3076" max="3076" width="1.21875" style="18" bestFit="1" customWidth="1"/>
    <col min="3077" max="3077" width="25.21875" style="18" bestFit="1" customWidth="1"/>
    <col min="3078" max="3078" width="10.88671875" style="18" bestFit="1" customWidth="1"/>
    <col min="3079" max="3080" width="16.77734375" style="18" bestFit="1" customWidth="1"/>
    <col min="3081" max="3081" width="8.88671875" style="18" bestFit="1" customWidth="1"/>
    <col min="3082" max="3082" width="16" style="18" bestFit="1" customWidth="1"/>
    <col min="3083" max="3083" width="0.33203125" style="18" bestFit="1" customWidth="1"/>
    <col min="3084" max="3084" width="16" style="18" bestFit="1" customWidth="1"/>
    <col min="3085" max="3085" width="0.6640625" style="18" bestFit="1" customWidth="1"/>
    <col min="3086" max="3086" width="16.109375" style="18" bestFit="1" customWidth="1"/>
    <col min="3087" max="3087" width="12.5546875" style="18" bestFit="1" customWidth="1"/>
    <col min="3088" max="3088" width="4.33203125" style="18" bestFit="1" customWidth="1"/>
    <col min="3089" max="3089" width="20.77734375" style="18" bestFit="1" customWidth="1"/>
    <col min="3090" max="3090" width="16.77734375" style="18" bestFit="1" customWidth="1"/>
    <col min="3091" max="3091" width="17" style="18" bestFit="1" customWidth="1"/>
    <col min="3092" max="3092" width="20.77734375" style="18" bestFit="1" customWidth="1"/>
    <col min="3093" max="3093" width="22.21875" style="18" bestFit="1" customWidth="1"/>
    <col min="3094" max="3094" width="12.5546875" style="18" bestFit="1" customWidth="1"/>
    <col min="3095" max="3095" width="55.21875" style="18" bestFit="1" customWidth="1"/>
    <col min="3096" max="3096" width="25.88671875" style="18" bestFit="1" customWidth="1"/>
    <col min="3097" max="3097" width="15.77734375" style="18" bestFit="1" customWidth="1"/>
    <col min="3098" max="3098" width="18.33203125" style="18" bestFit="1" customWidth="1"/>
    <col min="3099" max="3099" width="65.5546875" style="18" bestFit="1" customWidth="1"/>
    <col min="3100" max="3100" width="65.6640625" style="18" bestFit="1" customWidth="1"/>
    <col min="3101" max="3101" width="4.6640625" style="18" bestFit="1" customWidth="1"/>
    <col min="3102" max="3328" width="8.88671875" style="18" customWidth="1"/>
    <col min="3329" max="3329" width="4.6640625" style="18" bestFit="1" customWidth="1"/>
    <col min="3330" max="3330" width="16.77734375" style="18" bestFit="1" customWidth="1"/>
    <col min="3331" max="3331" width="8.88671875" style="18" bestFit="1" customWidth="1"/>
    <col min="3332" max="3332" width="1.21875" style="18" bestFit="1" customWidth="1"/>
    <col min="3333" max="3333" width="25.21875" style="18" bestFit="1" customWidth="1"/>
    <col min="3334" max="3334" width="10.88671875" style="18" bestFit="1" customWidth="1"/>
    <col min="3335" max="3336" width="16.77734375" style="18" bestFit="1" customWidth="1"/>
    <col min="3337" max="3337" width="8.88671875" style="18" bestFit="1" customWidth="1"/>
    <col min="3338" max="3338" width="16" style="18" bestFit="1" customWidth="1"/>
    <col min="3339" max="3339" width="0.33203125" style="18" bestFit="1" customWidth="1"/>
    <col min="3340" max="3340" width="16" style="18" bestFit="1" customWidth="1"/>
    <col min="3341" max="3341" width="0.6640625" style="18" bestFit="1" customWidth="1"/>
    <col min="3342" max="3342" width="16.109375" style="18" bestFit="1" customWidth="1"/>
    <col min="3343" max="3343" width="12.5546875" style="18" bestFit="1" customWidth="1"/>
    <col min="3344" max="3344" width="4.33203125" style="18" bestFit="1" customWidth="1"/>
    <col min="3345" max="3345" width="20.77734375" style="18" bestFit="1" customWidth="1"/>
    <col min="3346" max="3346" width="16.77734375" style="18" bestFit="1" customWidth="1"/>
    <col min="3347" max="3347" width="17" style="18" bestFit="1" customWidth="1"/>
    <col min="3348" max="3348" width="20.77734375" style="18" bestFit="1" customWidth="1"/>
    <col min="3349" max="3349" width="22.21875" style="18" bestFit="1" customWidth="1"/>
    <col min="3350" max="3350" width="12.5546875" style="18" bestFit="1" customWidth="1"/>
    <col min="3351" max="3351" width="55.21875" style="18" bestFit="1" customWidth="1"/>
    <col min="3352" max="3352" width="25.88671875" style="18" bestFit="1" customWidth="1"/>
    <col min="3353" max="3353" width="15.77734375" style="18" bestFit="1" customWidth="1"/>
    <col min="3354" max="3354" width="18.33203125" style="18" bestFit="1" customWidth="1"/>
    <col min="3355" max="3355" width="65.5546875" style="18" bestFit="1" customWidth="1"/>
    <col min="3356" max="3356" width="65.6640625" style="18" bestFit="1" customWidth="1"/>
    <col min="3357" max="3357" width="4.6640625" style="18" bestFit="1" customWidth="1"/>
    <col min="3358" max="3584" width="8.88671875" style="18" customWidth="1"/>
    <col min="3585" max="3585" width="4.6640625" style="18" bestFit="1" customWidth="1"/>
    <col min="3586" max="3586" width="16.77734375" style="18" bestFit="1" customWidth="1"/>
    <col min="3587" max="3587" width="8.88671875" style="18" bestFit="1" customWidth="1"/>
    <col min="3588" max="3588" width="1.21875" style="18" bestFit="1" customWidth="1"/>
    <col min="3589" max="3589" width="25.21875" style="18" bestFit="1" customWidth="1"/>
    <col min="3590" max="3590" width="10.88671875" style="18" bestFit="1" customWidth="1"/>
    <col min="3591" max="3592" width="16.77734375" style="18" bestFit="1" customWidth="1"/>
    <col min="3593" max="3593" width="8.88671875" style="18" bestFit="1" customWidth="1"/>
    <col min="3594" max="3594" width="16" style="18" bestFit="1" customWidth="1"/>
    <col min="3595" max="3595" width="0.33203125" style="18" bestFit="1" customWidth="1"/>
    <col min="3596" max="3596" width="16" style="18" bestFit="1" customWidth="1"/>
    <col min="3597" max="3597" width="0.6640625" style="18" bestFit="1" customWidth="1"/>
    <col min="3598" max="3598" width="16.109375" style="18" bestFit="1" customWidth="1"/>
    <col min="3599" max="3599" width="12.5546875" style="18" bestFit="1" customWidth="1"/>
    <col min="3600" max="3600" width="4.33203125" style="18" bestFit="1" customWidth="1"/>
    <col min="3601" max="3601" width="20.77734375" style="18" bestFit="1" customWidth="1"/>
    <col min="3602" max="3602" width="16.77734375" style="18" bestFit="1" customWidth="1"/>
    <col min="3603" max="3603" width="17" style="18" bestFit="1" customWidth="1"/>
    <col min="3604" max="3604" width="20.77734375" style="18" bestFit="1" customWidth="1"/>
    <col min="3605" max="3605" width="22.21875" style="18" bestFit="1" customWidth="1"/>
    <col min="3606" max="3606" width="12.5546875" style="18" bestFit="1" customWidth="1"/>
    <col min="3607" max="3607" width="55.21875" style="18" bestFit="1" customWidth="1"/>
    <col min="3608" max="3608" width="25.88671875" style="18" bestFit="1" customWidth="1"/>
    <col min="3609" max="3609" width="15.77734375" style="18" bestFit="1" customWidth="1"/>
    <col min="3610" max="3610" width="18.33203125" style="18" bestFit="1" customWidth="1"/>
    <col min="3611" max="3611" width="65.5546875" style="18" bestFit="1" customWidth="1"/>
    <col min="3612" max="3612" width="65.6640625" style="18" bestFit="1" customWidth="1"/>
    <col min="3613" max="3613" width="4.6640625" style="18" bestFit="1" customWidth="1"/>
    <col min="3614" max="3840" width="8.88671875" style="18" customWidth="1"/>
    <col min="3841" max="3841" width="4.6640625" style="18" bestFit="1" customWidth="1"/>
    <col min="3842" max="3842" width="16.77734375" style="18" bestFit="1" customWidth="1"/>
    <col min="3843" max="3843" width="8.88671875" style="18" bestFit="1" customWidth="1"/>
    <col min="3844" max="3844" width="1.21875" style="18" bestFit="1" customWidth="1"/>
    <col min="3845" max="3845" width="25.21875" style="18" bestFit="1" customWidth="1"/>
    <col min="3846" max="3846" width="10.88671875" style="18" bestFit="1" customWidth="1"/>
    <col min="3847" max="3848" width="16.77734375" style="18" bestFit="1" customWidth="1"/>
    <col min="3849" max="3849" width="8.88671875" style="18" bestFit="1" customWidth="1"/>
    <col min="3850" max="3850" width="16" style="18" bestFit="1" customWidth="1"/>
    <col min="3851" max="3851" width="0.33203125" style="18" bestFit="1" customWidth="1"/>
    <col min="3852" max="3852" width="16" style="18" bestFit="1" customWidth="1"/>
    <col min="3853" max="3853" width="0.6640625" style="18" bestFit="1" customWidth="1"/>
    <col min="3854" max="3854" width="16.109375" style="18" bestFit="1" customWidth="1"/>
    <col min="3855" max="3855" width="12.5546875" style="18" bestFit="1" customWidth="1"/>
    <col min="3856" max="3856" width="4.33203125" style="18" bestFit="1" customWidth="1"/>
    <col min="3857" max="3857" width="20.77734375" style="18" bestFit="1" customWidth="1"/>
    <col min="3858" max="3858" width="16.77734375" style="18" bestFit="1" customWidth="1"/>
    <col min="3859" max="3859" width="17" style="18" bestFit="1" customWidth="1"/>
    <col min="3860" max="3860" width="20.77734375" style="18" bestFit="1" customWidth="1"/>
    <col min="3861" max="3861" width="22.21875" style="18" bestFit="1" customWidth="1"/>
    <col min="3862" max="3862" width="12.5546875" style="18" bestFit="1" customWidth="1"/>
    <col min="3863" max="3863" width="55.21875" style="18" bestFit="1" customWidth="1"/>
    <col min="3864" max="3864" width="25.88671875" style="18" bestFit="1" customWidth="1"/>
    <col min="3865" max="3865" width="15.77734375" style="18" bestFit="1" customWidth="1"/>
    <col min="3866" max="3866" width="18.33203125" style="18" bestFit="1" customWidth="1"/>
    <col min="3867" max="3867" width="65.5546875" style="18" bestFit="1" customWidth="1"/>
    <col min="3868" max="3868" width="65.6640625" style="18" bestFit="1" customWidth="1"/>
    <col min="3869" max="3869" width="4.6640625" style="18" bestFit="1" customWidth="1"/>
    <col min="3870" max="4096" width="8.88671875" style="18" customWidth="1"/>
    <col min="4097" max="4097" width="4.6640625" style="18" bestFit="1" customWidth="1"/>
    <col min="4098" max="4098" width="16.77734375" style="18" bestFit="1" customWidth="1"/>
    <col min="4099" max="4099" width="8.88671875" style="18" bestFit="1" customWidth="1"/>
    <col min="4100" max="4100" width="1.21875" style="18" bestFit="1" customWidth="1"/>
    <col min="4101" max="4101" width="25.21875" style="18" bestFit="1" customWidth="1"/>
    <col min="4102" max="4102" width="10.88671875" style="18" bestFit="1" customWidth="1"/>
    <col min="4103" max="4104" width="16.77734375" style="18" bestFit="1" customWidth="1"/>
    <col min="4105" max="4105" width="8.88671875" style="18" bestFit="1" customWidth="1"/>
    <col min="4106" max="4106" width="16" style="18" bestFit="1" customWidth="1"/>
    <col min="4107" max="4107" width="0.33203125" style="18" bestFit="1" customWidth="1"/>
    <col min="4108" max="4108" width="16" style="18" bestFit="1" customWidth="1"/>
    <col min="4109" max="4109" width="0.6640625" style="18" bestFit="1" customWidth="1"/>
    <col min="4110" max="4110" width="16.109375" style="18" bestFit="1" customWidth="1"/>
    <col min="4111" max="4111" width="12.5546875" style="18" bestFit="1" customWidth="1"/>
    <col min="4112" max="4112" width="4.33203125" style="18" bestFit="1" customWidth="1"/>
    <col min="4113" max="4113" width="20.77734375" style="18" bestFit="1" customWidth="1"/>
    <col min="4114" max="4114" width="16.77734375" style="18" bestFit="1" customWidth="1"/>
    <col min="4115" max="4115" width="17" style="18" bestFit="1" customWidth="1"/>
    <col min="4116" max="4116" width="20.77734375" style="18" bestFit="1" customWidth="1"/>
    <col min="4117" max="4117" width="22.21875" style="18" bestFit="1" customWidth="1"/>
    <col min="4118" max="4118" width="12.5546875" style="18" bestFit="1" customWidth="1"/>
    <col min="4119" max="4119" width="55.21875" style="18" bestFit="1" customWidth="1"/>
    <col min="4120" max="4120" width="25.88671875" style="18" bestFit="1" customWidth="1"/>
    <col min="4121" max="4121" width="15.77734375" style="18" bestFit="1" customWidth="1"/>
    <col min="4122" max="4122" width="18.33203125" style="18" bestFit="1" customWidth="1"/>
    <col min="4123" max="4123" width="65.5546875" style="18" bestFit="1" customWidth="1"/>
    <col min="4124" max="4124" width="65.6640625" style="18" bestFit="1" customWidth="1"/>
    <col min="4125" max="4125" width="4.6640625" style="18" bestFit="1" customWidth="1"/>
    <col min="4126" max="4352" width="8.88671875" style="18" customWidth="1"/>
    <col min="4353" max="4353" width="4.6640625" style="18" bestFit="1" customWidth="1"/>
    <col min="4354" max="4354" width="16.77734375" style="18" bestFit="1" customWidth="1"/>
    <col min="4355" max="4355" width="8.88671875" style="18" bestFit="1" customWidth="1"/>
    <col min="4356" max="4356" width="1.21875" style="18" bestFit="1" customWidth="1"/>
    <col min="4357" max="4357" width="25.21875" style="18" bestFit="1" customWidth="1"/>
    <col min="4358" max="4358" width="10.88671875" style="18" bestFit="1" customWidth="1"/>
    <col min="4359" max="4360" width="16.77734375" style="18" bestFit="1" customWidth="1"/>
    <col min="4361" max="4361" width="8.88671875" style="18" bestFit="1" customWidth="1"/>
    <col min="4362" max="4362" width="16" style="18" bestFit="1" customWidth="1"/>
    <col min="4363" max="4363" width="0.33203125" style="18" bestFit="1" customWidth="1"/>
    <col min="4364" max="4364" width="16" style="18" bestFit="1" customWidth="1"/>
    <col min="4365" max="4365" width="0.6640625" style="18" bestFit="1" customWidth="1"/>
    <col min="4366" max="4366" width="16.109375" style="18" bestFit="1" customWidth="1"/>
    <col min="4367" max="4367" width="12.5546875" style="18" bestFit="1" customWidth="1"/>
    <col min="4368" max="4368" width="4.33203125" style="18" bestFit="1" customWidth="1"/>
    <col min="4369" max="4369" width="20.77734375" style="18" bestFit="1" customWidth="1"/>
    <col min="4370" max="4370" width="16.77734375" style="18" bestFit="1" customWidth="1"/>
    <col min="4371" max="4371" width="17" style="18" bestFit="1" customWidth="1"/>
    <col min="4372" max="4372" width="20.77734375" style="18" bestFit="1" customWidth="1"/>
    <col min="4373" max="4373" width="22.21875" style="18" bestFit="1" customWidth="1"/>
    <col min="4374" max="4374" width="12.5546875" style="18" bestFit="1" customWidth="1"/>
    <col min="4375" max="4375" width="55.21875" style="18" bestFit="1" customWidth="1"/>
    <col min="4376" max="4376" width="25.88671875" style="18" bestFit="1" customWidth="1"/>
    <col min="4377" max="4377" width="15.77734375" style="18" bestFit="1" customWidth="1"/>
    <col min="4378" max="4378" width="18.33203125" style="18" bestFit="1" customWidth="1"/>
    <col min="4379" max="4379" width="65.5546875" style="18" bestFit="1" customWidth="1"/>
    <col min="4380" max="4380" width="65.6640625" style="18" bestFit="1" customWidth="1"/>
    <col min="4381" max="4381" width="4.6640625" style="18" bestFit="1" customWidth="1"/>
    <col min="4382" max="4608" width="8.88671875" style="18" customWidth="1"/>
    <col min="4609" max="4609" width="4.6640625" style="18" bestFit="1" customWidth="1"/>
    <col min="4610" max="4610" width="16.77734375" style="18" bestFit="1" customWidth="1"/>
    <col min="4611" max="4611" width="8.88671875" style="18" bestFit="1" customWidth="1"/>
    <col min="4612" max="4612" width="1.21875" style="18" bestFit="1" customWidth="1"/>
    <col min="4613" max="4613" width="25.21875" style="18" bestFit="1" customWidth="1"/>
    <col min="4614" max="4614" width="10.88671875" style="18" bestFit="1" customWidth="1"/>
    <col min="4615" max="4616" width="16.77734375" style="18" bestFit="1" customWidth="1"/>
    <col min="4617" max="4617" width="8.88671875" style="18" bestFit="1" customWidth="1"/>
    <col min="4618" max="4618" width="16" style="18" bestFit="1" customWidth="1"/>
    <col min="4619" max="4619" width="0.33203125" style="18" bestFit="1" customWidth="1"/>
    <col min="4620" max="4620" width="16" style="18" bestFit="1" customWidth="1"/>
    <col min="4621" max="4621" width="0.6640625" style="18" bestFit="1" customWidth="1"/>
    <col min="4622" max="4622" width="16.109375" style="18" bestFit="1" customWidth="1"/>
    <col min="4623" max="4623" width="12.5546875" style="18" bestFit="1" customWidth="1"/>
    <col min="4624" max="4624" width="4.33203125" style="18" bestFit="1" customWidth="1"/>
    <col min="4625" max="4625" width="20.77734375" style="18" bestFit="1" customWidth="1"/>
    <col min="4626" max="4626" width="16.77734375" style="18" bestFit="1" customWidth="1"/>
    <col min="4627" max="4627" width="17" style="18" bestFit="1" customWidth="1"/>
    <col min="4628" max="4628" width="20.77734375" style="18" bestFit="1" customWidth="1"/>
    <col min="4629" max="4629" width="22.21875" style="18" bestFit="1" customWidth="1"/>
    <col min="4630" max="4630" width="12.5546875" style="18" bestFit="1" customWidth="1"/>
    <col min="4631" max="4631" width="55.21875" style="18" bestFit="1" customWidth="1"/>
    <col min="4632" max="4632" width="25.88671875" style="18" bestFit="1" customWidth="1"/>
    <col min="4633" max="4633" width="15.77734375" style="18" bestFit="1" customWidth="1"/>
    <col min="4634" max="4634" width="18.33203125" style="18" bestFit="1" customWidth="1"/>
    <col min="4635" max="4635" width="65.5546875" style="18" bestFit="1" customWidth="1"/>
    <col min="4636" max="4636" width="65.6640625" style="18" bestFit="1" customWidth="1"/>
    <col min="4637" max="4637" width="4.6640625" style="18" bestFit="1" customWidth="1"/>
    <col min="4638" max="4864" width="8.88671875" style="18" customWidth="1"/>
    <col min="4865" max="4865" width="4.6640625" style="18" bestFit="1" customWidth="1"/>
    <col min="4866" max="4866" width="16.77734375" style="18" bestFit="1" customWidth="1"/>
    <col min="4867" max="4867" width="8.88671875" style="18" bestFit="1" customWidth="1"/>
    <col min="4868" max="4868" width="1.21875" style="18" bestFit="1" customWidth="1"/>
    <col min="4869" max="4869" width="25.21875" style="18" bestFit="1" customWidth="1"/>
    <col min="4870" max="4870" width="10.88671875" style="18" bestFit="1" customWidth="1"/>
    <col min="4871" max="4872" width="16.77734375" style="18" bestFit="1" customWidth="1"/>
    <col min="4873" max="4873" width="8.88671875" style="18" bestFit="1" customWidth="1"/>
    <col min="4874" max="4874" width="16" style="18" bestFit="1" customWidth="1"/>
    <col min="4875" max="4875" width="0.33203125" style="18" bestFit="1" customWidth="1"/>
    <col min="4876" max="4876" width="16" style="18" bestFit="1" customWidth="1"/>
    <col min="4877" max="4877" width="0.6640625" style="18" bestFit="1" customWidth="1"/>
    <col min="4878" max="4878" width="16.109375" style="18" bestFit="1" customWidth="1"/>
    <col min="4879" max="4879" width="12.5546875" style="18" bestFit="1" customWidth="1"/>
    <col min="4880" max="4880" width="4.33203125" style="18" bestFit="1" customWidth="1"/>
    <col min="4881" max="4881" width="20.77734375" style="18" bestFit="1" customWidth="1"/>
    <col min="4882" max="4882" width="16.77734375" style="18" bestFit="1" customWidth="1"/>
    <col min="4883" max="4883" width="17" style="18" bestFit="1" customWidth="1"/>
    <col min="4884" max="4884" width="20.77734375" style="18" bestFit="1" customWidth="1"/>
    <col min="4885" max="4885" width="22.21875" style="18" bestFit="1" customWidth="1"/>
    <col min="4886" max="4886" width="12.5546875" style="18" bestFit="1" customWidth="1"/>
    <col min="4887" max="4887" width="55.21875" style="18" bestFit="1" customWidth="1"/>
    <col min="4888" max="4888" width="25.88671875" style="18" bestFit="1" customWidth="1"/>
    <col min="4889" max="4889" width="15.77734375" style="18" bestFit="1" customWidth="1"/>
    <col min="4890" max="4890" width="18.33203125" style="18" bestFit="1" customWidth="1"/>
    <col min="4891" max="4891" width="65.5546875" style="18" bestFit="1" customWidth="1"/>
    <col min="4892" max="4892" width="65.6640625" style="18" bestFit="1" customWidth="1"/>
    <col min="4893" max="4893" width="4.6640625" style="18" bestFit="1" customWidth="1"/>
    <col min="4894" max="5120" width="8.88671875" style="18" customWidth="1"/>
    <col min="5121" max="5121" width="4.6640625" style="18" bestFit="1" customWidth="1"/>
    <col min="5122" max="5122" width="16.77734375" style="18" bestFit="1" customWidth="1"/>
    <col min="5123" max="5123" width="8.88671875" style="18" bestFit="1" customWidth="1"/>
    <col min="5124" max="5124" width="1.21875" style="18" bestFit="1" customWidth="1"/>
    <col min="5125" max="5125" width="25.21875" style="18" bestFit="1" customWidth="1"/>
    <col min="5126" max="5126" width="10.88671875" style="18" bestFit="1" customWidth="1"/>
    <col min="5127" max="5128" width="16.77734375" style="18" bestFit="1" customWidth="1"/>
    <col min="5129" max="5129" width="8.88671875" style="18" bestFit="1" customWidth="1"/>
    <col min="5130" max="5130" width="16" style="18" bestFit="1" customWidth="1"/>
    <col min="5131" max="5131" width="0.33203125" style="18" bestFit="1" customWidth="1"/>
    <col min="5132" max="5132" width="16" style="18" bestFit="1" customWidth="1"/>
    <col min="5133" max="5133" width="0.6640625" style="18" bestFit="1" customWidth="1"/>
    <col min="5134" max="5134" width="16.109375" style="18" bestFit="1" customWidth="1"/>
    <col min="5135" max="5135" width="12.5546875" style="18" bestFit="1" customWidth="1"/>
    <col min="5136" max="5136" width="4.33203125" style="18" bestFit="1" customWidth="1"/>
    <col min="5137" max="5137" width="20.77734375" style="18" bestFit="1" customWidth="1"/>
    <col min="5138" max="5138" width="16.77734375" style="18" bestFit="1" customWidth="1"/>
    <col min="5139" max="5139" width="17" style="18" bestFit="1" customWidth="1"/>
    <col min="5140" max="5140" width="20.77734375" style="18" bestFit="1" customWidth="1"/>
    <col min="5141" max="5141" width="22.21875" style="18" bestFit="1" customWidth="1"/>
    <col min="5142" max="5142" width="12.5546875" style="18" bestFit="1" customWidth="1"/>
    <col min="5143" max="5143" width="55.21875" style="18" bestFit="1" customWidth="1"/>
    <col min="5144" max="5144" width="25.88671875" style="18" bestFit="1" customWidth="1"/>
    <col min="5145" max="5145" width="15.77734375" style="18" bestFit="1" customWidth="1"/>
    <col min="5146" max="5146" width="18.33203125" style="18" bestFit="1" customWidth="1"/>
    <col min="5147" max="5147" width="65.5546875" style="18" bestFit="1" customWidth="1"/>
    <col min="5148" max="5148" width="65.6640625" style="18" bestFit="1" customWidth="1"/>
    <col min="5149" max="5149" width="4.6640625" style="18" bestFit="1" customWidth="1"/>
    <col min="5150" max="5376" width="8.88671875" style="18" customWidth="1"/>
    <col min="5377" max="5377" width="4.6640625" style="18" bestFit="1" customWidth="1"/>
    <col min="5378" max="5378" width="16.77734375" style="18" bestFit="1" customWidth="1"/>
    <col min="5379" max="5379" width="8.88671875" style="18" bestFit="1" customWidth="1"/>
    <col min="5380" max="5380" width="1.21875" style="18" bestFit="1" customWidth="1"/>
    <col min="5381" max="5381" width="25.21875" style="18" bestFit="1" customWidth="1"/>
    <col min="5382" max="5382" width="10.88671875" style="18" bestFit="1" customWidth="1"/>
    <col min="5383" max="5384" width="16.77734375" style="18" bestFit="1" customWidth="1"/>
    <col min="5385" max="5385" width="8.88671875" style="18" bestFit="1" customWidth="1"/>
    <col min="5386" max="5386" width="16" style="18" bestFit="1" customWidth="1"/>
    <col min="5387" max="5387" width="0.33203125" style="18" bestFit="1" customWidth="1"/>
    <col min="5388" max="5388" width="16" style="18" bestFit="1" customWidth="1"/>
    <col min="5389" max="5389" width="0.6640625" style="18" bestFit="1" customWidth="1"/>
    <col min="5390" max="5390" width="16.109375" style="18" bestFit="1" customWidth="1"/>
    <col min="5391" max="5391" width="12.5546875" style="18" bestFit="1" customWidth="1"/>
    <col min="5392" max="5392" width="4.33203125" style="18" bestFit="1" customWidth="1"/>
    <col min="5393" max="5393" width="20.77734375" style="18" bestFit="1" customWidth="1"/>
    <col min="5394" max="5394" width="16.77734375" style="18" bestFit="1" customWidth="1"/>
    <col min="5395" max="5395" width="17" style="18" bestFit="1" customWidth="1"/>
    <col min="5396" max="5396" width="20.77734375" style="18" bestFit="1" customWidth="1"/>
    <col min="5397" max="5397" width="22.21875" style="18" bestFit="1" customWidth="1"/>
    <col min="5398" max="5398" width="12.5546875" style="18" bestFit="1" customWidth="1"/>
    <col min="5399" max="5399" width="55.21875" style="18" bestFit="1" customWidth="1"/>
    <col min="5400" max="5400" width="25.88671875" style="18" bestFit="1" customWidth="1"/>
    <col min="5401" max="5401" width="15.77734375" style="18" bestFit="1" customWidth="1"/>
    <col min="5402" max="5402" width="18.33203125" style="18" bestFit="1" customWidth="1"/>
    <col min="5403" max="5403" width="65.5546875" style="18" bestFit="1" customWidth="1"/>
    <col min="5404" max="5404" width="65.6640625" style="18" bestFit="1" customWidth="1"/>
    <col min="5405" max="5405" width="4.6640625" style="18" bestFit="1" customWidth="1"/>
    <col min="5406" max="5632" width="8.88671875" style="18" customWidth="1"/>
    <col min="5633" max="5633" width="4.6640625" style="18" bestFit="1" customWidth="1"/>
    <col min="5634" max="5634" width="16.77734375" style="18" bestFit="1" customWidth="1"/>
    <col min="5635" max="5635" width="8.88671875" style="18" bestFit="1" customWidth="1"/>
    <col min="5636" max="5636" width="1.21875" style="18" bestFit="1" customWidth="1"/>
    <col min="5637" max="5637" width="25.21875" style="18" bestFit="1" customWidth="1"/>
    <col min="5638" max="5638" width="10.88671875" style="18" bestFit="1" customWidth="1"/>
    <col min="5639" max="5640" width="16.77734375" style="18" bestFit="1" customWidth="1"/>
    <col min="5641" max="5641" width="8.88671875" style="18" bestFit="1" customWidth="1"/>
    <col min="5642" max="5642" width="16" style="18" bestFit="1" customWidth="1"/>
    <col min="5643" max="5643" width="0.33203125" style="18" bestFit="1" customWidth="1"/>
    <col min="5644" max="5644" width="16" style="18" bestFit="1" customWidth="1"/>
    <col min="5645" max="5645" width="0.6640625" style="18" bestFit="1" customWidth="1"/>
    <col min="5646" max="5646" width="16.109375" style="18" bestFit="1" customWidth="1"/>
    <col min="5647" max="5647" width="12.5546875" style="18" bestFit="1" customWidth="1"/>
    <col min="5648" max="5648" width="4.33203125" style="18" bestFit="1" customWidth="1"/>
    <col min="5649" max="5649" width="20.77734375" style="18" bestFit="1" customWidth="1"/>
    <col min="5650" max="5650" width="16.77734375" style="18" bestFit="1" customWidth="1"/>
    <col min="5651" max="5651" width="17" style="18" bestFit="1" customWidth="1"/>
    <col min="5652" max="5652" width="20.77734375" style="18" bestFit="1" customWidth="1"/>
    <col min="5653" max="5653" width="22.21875" style="18" bestFit="1" customWidth="1"/>
    <col min="5654" max="5654" width="12.5546875" style="18" bestFit="1" customWidth="1"/>
    <col min="5655" max="5655" width="55.21875" style="18" bestFit="1" customWidth="1"/>
    <col min="5656" max="5656" width="25.88671875" style="18" bestFit="1" customWidth="1"/>
    <col min="5657" max="5657" width="15.77734375" style="18" bestFit="1" customWidth="1"/>
    <col min="5658" max="5658" width="18.33203125" style="18" bestFit="1" customWidth="1"/>
    <col min="5659" max="5659" width="65.5546875" style="18" bestFit="1" customWidth="1"/>
    <col min="5660" max="5660" width="65.6640625" style="18" bestFit="1" customWidth="1"/>
    <col min="5661" max="5661" width="4.6640625" style="18" bestFit="1" customWidth="1"/>
    <col min="5662" max="5888" width="8.88671875" style="18" customWidth="1"/>
    <col min="5889" max="5889" width="4.6640625" style="18" bestFit="1" customWidth="1"/>
    <col min="5890" max="5890" width="16.77734375" style="18" bestFit="1" customWidth="1"/>
    <col min="5891" max="5891" width="8.88671875" style="18" bestFit="1" customWidth="1"/>
    <col min="5892" max="5892" width="1.21875" style="18" bestFit="1" customWidth="1"/>
    <col min="5893" max="5893" width="25.21875" style="18" bestFit="1" customWidth="1"/>
    <col min="5894" max="5894" width="10.88671875" style="18" bestFit="1" customWidth="1"/>
    <col min="5895" max="5896" width="16.77734375" style="18" bestFit="1" customWidth="1"/>
    <col min="5897" max="5897" width="8.88671875" style="18" bestFit="1" customWidth="1"/>
    <col min="5898" max="5898" width="16" style="18" bestFit="1" customWidth="1"/>
    <col min="5899" max="5899" width="0.33203125" style="18" bestFit="1" customWidth="1"/>
    <col min="5900" max="5900" width="16" style="18" bestFit="1" customWidth="1"/>
    <col min="5901" max="5901" width="0.6640625" style="18" bestFit="1" customWidth="1"/>
    <col min="5902" max="5902" width="16.109375" style="18" bestFit="1" customWidth="1"/>
    <col min="5903" max="5903" width="12.5546875" style="18" bestFit="1" customWidth="1"/>
    <col min="5904" max="5904" width="4.33203125" style="18" bestFit="1" customWidth="1"/>
    <col min="5905" max="5905" width="20.77734375" style="18" bestFit="1" customWidth="1"/>
    <col min="5906" max="5906" width="16.77734375" style="18" bestFit="1" customWidth="1"/>
    <col min="5907" max="5907" width="17" style="18" bestFit="1" customWidth="1"/>
    <col min="5908" max="5908" width="20.77734375" style="18" bestFit="1" customWidth="1"/>
    <col min="5909" max="5909" width="22.21875" style="18" bestFit="1" customWidth="1"/>
    <col min="5910" max="5910" width="12.5546875" style="18" bestFit="1" customWidth="1"/>
    <col min="5911" max="5911" width="55.21875" style="18" bestFit="1" customWidth="1"/>
    <col min="5912" max="5912" width="25.88671875" style="18" bestFit="1" customWidth="1"/>
    <col min="5913" max="5913" width="15.77734375" style="18" bestFit="1" customWidth="1"/>
    <col min="5914" max="5914" width="18.33203125" style="18" bestFit="1" customWidth="1"/>
    <col min="5915" max="5915" width="65.5546875" style="18" bestFit="1" customWidth="1"/>
    <col min="5916" max="5916" width="65.6640625" style="18" bestFit="1" customWidth="1"/>
    <col min="5917" max="5917" width="4.6640625" style="18" bestFit="1" customWidth="1"/>
    <col min="5918" max="6144" width="8.88671875" style="18" customWidth="1"/>
    <col min="6145" max="6145" width="4.6640625" style="18" bestFit="1" customWidth="1"/>
    <col min="6146" max="6146" width="16.77734375" style="18" bestFit="1" customWidth="1"/>
    <col min="6147" max="6147" width="8.88671875" style="18" bestFit="1" customWidth="1"/>
    <col min="6148" max="6148" width="1.21875" style="18" bestFit="1" customWidth="1"/>
    <col min="6149" max="6149" width="25.21875" style="18" bestFit="1" customWidth="1"/>
    <col min="6150" max="6150" width="10.88671875" style="18" bestFit="1" customWidth="1"/>
    <col min="6151" max="6152" width="16.77734375" style="18" bestFit="1" customWidth="1"/>
    <col min="6153" max="6153" width="8.88671875" style="18" bestFit="1" customWidth="1"/>
    <col min="6154" max="6154" width="16" style="18" bestFit="1" customWidth="1"/>
    <col min="6155" max="6155" width="0.33203125" style="18" bestFit="1" customWidth="1"/>
    <col min="6156" max="6156" width="16" style="18" bestFit="1" customWidth="1"/>
    <col min="6157" max="6157" width="0.6640625" style="18" bestFit="1" customWidth="1"/>
    <col min="6158" max="6158" width="16.109375" style="18" bestFit="1" customWidth="1"/>
    <col min="6159" max="6159" width="12.5546875" style="18" bestFit="1" customWidth="1"/>
    <col min="6160" max="6160" width="4.33203125" style="18" bestFit="1" customWidth="1"/>
    <col min="6161" max="6161" width="20.77734375" style="18" bestFit="1" customWidth="1"/>
    <col min="6162" max="6162" width="16.77734375" style="18" bestFit="1" customWidth="1"/>
    <col min="6163" max="6163" width="17" style="18" bestFit="1" customWidth="1"/>
    <col min="6164" max="6164" width="20.77734375" style="18" bestFit="1" customWidth="1"/>
    <col min="6165" max="6165" width="22.21875" style="18" bestFit="1" customWidth="1"/>
    <col min="6166" max="6166" width="12.5546875" style="18" bestFit="1" customWidth="1"/>
    <col min="6167" max="6167" width="55.21875" style="18" bestFit="1" customWidth="1"/>
    <col min="6168" max="6168" width="25.88671875" style="18" bestFit="1" customWidth="1"/>
    <col min="6169" max="6169" width="15.77734375" style="18" bestFit="1" customWidth="1"/>
    <col min="6170" max="6170" width="18.33203125" style="18" bestFit="1" customWidth="1"/>
    <col min="6171" max="6171" width="65.5546875" style="18" bestFit="1" customWidth="1"/>
    <col min="6172" max="6172" width="65.6640625" style="18" bestFit="1" customWidth="1"/>
    <col min="6173" max="6173" width="4.6640625" style="18" bestFit="1" customWidth="1"/>
    <col min="6174" max="6400" width="8.88671875" style="18" customWidth="1"/>
    <col min="6401" max="6401" width="4.6640625" style="18" bestFit="1" customWidth="1"/>
    <col min="6402" max="6402" width="16.77734375" style="18" bestFit="1" customWidth="1"/>
    <col min="6403" max="6403" width="8.88671875" style="18" bestFit="1" customWidth="1"/>
    <col min="6404" max="6404" width="1.21875" style="18" bestFit="1" customWidth="1"/>
    <col min="6405" max="6405" width="25.21875" style="18" bestFit="1" customWidth="1"/>
    <col min="6406" max="6406" width="10.88671875" style="18" bestFit="1" customWidth="1"/>
    <col min="6407" max="6408" width="16.77734375" style="18" bestFit="1" customWidth="1"/>
    <col min="6409" max="6409" width="8.88671875" style="18" bestFit="1" customWidth="1"/>
    <col min="6410" max="6410" width="16" style="18" bestFit="1" customWidth="1"/>
    <col min="6411" max="6411" width="0.33203125" style="18" bestFit="1" customWidth="1"/>
    <col min="6412" max="6412" width="16" style="18" bestFit="1" customWidth="1"/>
    <col min="6413" max="6413" width="0.6640625" style="18" bestFit="1" customWidth="1"/>
    <col min="6414" max="6414" width="16.109375" style="18" bestFit="1" customWidth="1"/>
    <col min="6415" max="6415" width="12.5546875" style="18" bestFit="1" customWidth="1"/>
    <col min="6416" max="6416" width="4.33203125" style="18" bestFit="1" customWidth="1"/>
    <col min="6417" max="6417" width="20.77734375" style="18" bestFit="1" customWidth="1"/>
    <col min="6418" max="6418" width="16.77734375" style="18" bestFit="1" customWidth="1"/>
    <col min="6419" max="6419" width="17" style="18" bestFit="1" customWidth="1"/>
    <col min="6420" max="6420" width="20.77734375" style="18" bestFit="1" customWidth="1"/>
    <col min="6421" max="6421" width="22.21875" style="18" bestFit="1" customWidth="1"/>
    <col min="6422" max="6422" width="12.5546875" style="18" bestFit="1" customWidth="1"/>
    <col min="6423" max="6423" width="55.21875" style="18" bestFit="1" customWidth="1"/>
    <col min="6424" max="6424" width="25.88671875" style="18" bestFit="1" customWidth="1"/>
    <col min="6425" max="6425" width="15.77734375" style="18" bestFit="1" customWidth="1"/>
    <col min="6426" max="6426" width="18.33203125" style="18" bestFit="1" customWidth="1"/>
    <col min="6427" max="6427" width="65.5546875" style="18" bestFit="1" customWidth="1"/>
    <col min="6428" max="6428" width="65.6640625" style="18" bestFit="1" customWidth="1"/>
    <col min="6429" max="6429" width="4.6640625" style="18" bestFit="1" customWidth="1"/>
    <col min="6430" max="6656" width="8.88671875" style="18" customWidth="1"/>
    <col min="6657" max="6657" width="4.6640625" style="18" bestFit="1" customWidth="1"/>
    <col min="6658" max="6658" width="16.77734375" style="18" bestFit="1" customWidth="1"/>
    <col min="6659" max="6659" width="8.88671875" style="18" bestFit="1" customWidth="1"/>
    <col min="6660" max="6660" width="1.21875" style="18" bestFit="1" customWidth="1"/>
    <col min="6661" max="6661" width="25.21875" style="18" bestFit="1" customWidth="1"/>
    <col min="6662" max="6662" width="10.88671875" style="18" bestFit="1" customWidth="1"/>
    <col min="6663" max="6664" width="16.77734375" style="18" bestFit="1" customWidth="1"/>
    <col min="6665" max="6665" width="8.88671875" style="18" bestFit="1" customWidth="1"/>
    <col min="6666" max="6666" width="16" style="18" bestFit="1" customWidth="1"/>
    <col min="6667" max="6667" width="0.33203125" style="18" bestFit="1" customWidth="1"/>
    <col min="6668" max="6668" width="16" style="18" bestFit="1" customWidth="1"/>
    <col min="6669" max="6669" width="0.6640625" style="18" bestFit="1" customWidth="1"/>
    <col min="6670" max="6670" width="16.109375" style="18" bestFit="1" customWidth="1"/>
    <col min="6671" max="6671" width="12.5546875" style="18" bestFit="1" customWidth="1"/>
    <col min="6672" max="6672" width="4.33203125" style="18" bestFit="1" customWidth="1"/>
    <col min="6673" max="6673" width="20.77734375" style="18" bestFit="1" customWidth="1"/>
    <col min="6674" max="6674" width="16.77734375" style="18" bestFit="1" customWidth="1"/>
    <col min="6675" max="6675" width="17" style="18" bestFit="1" customWidth="1"/>
    <col min="6676" max="6676" width="20.77734375" style="18" bestFit="1" customWidth="1"/>
    <col min="6677" max="6677" width="22.21875" style="18" bestFit="1" customWidth="1"/>
    <col min="6678" max="6678" width="12.5546875" style="18" bestFit="1" customWidth="1"/>
    <col min="6679" max="6679" width="55.21875" style="18" bestFit="1" customWidth="1"/>
    <col min="6680" max="6680" width="25.88671875" style="18" bestFit="1" customWidth="1"/>
    <col min="6681" max="6681" width="15.77734375" style="18" bestFit="1" customWidth="1"/>
    <col min="6682" max="6682" width="18.33203125" style="18" bestFit="1" customWidth="1"/>
    <col min="6683" max="6683" width="65.5546875" style="18" bestFit="1" customWidth="1"/>
    <col min="6684" max="6684" width="65.6640625" style="18" bestFit="1" customWidth="1"/>
    <col min="6685" max="6685" width="4.6640625" style="18" bestFit="1" customWidth="1"/>
    <col min="6686" max="6912" width="8.88671875" style="18" customWidth="1"/>
    <col min="6913" max="6913" width="4.6640625" style="18" bestFit="1" customWidth="1"/>
    <col min="6914" max="6914" width="16.77734375" style="18" bestFit="1" customWidth="1"/>
    <col min="6915" max="6915" width="8.88671875" style="18" bestFit="1" customWidth="1"/>
    <col min="6916" max="6916" width="1.21875" style="18" bestFit="1" customWidth="1"/>
    <col min="6917" max="6917" width="25.21875" style="18" bestFit="1" customWidth="1"/>
    <col min="6918" max="6918" width="10.88671875" style="18" bestFit="1" customWidth="1"/>
    <col min="6919" max="6920" width="16.77734375" style="18" bestFit="1" customWidth="1"/>
    <col min="6921" max="6921" width="8.88671875" style="18" bestFit="1" customWidth="1"/>
    <col min="6922" max="6922" width="16" style="18" bestFit="1" customWidth="1"/>
    <col min="6923" max="6923" width="0.33203125" style="18" bestFit="1" customWidth="1"/>
    <col min="6924" max="6924" width="16" style="18" bestFit="1" customWidth="1"/>
    <col min="6925" max="6925" width="0.6640625" style="18" bestFit="1" customWidth="1"/>
    <col min="6926" max="6926" width="16.109375" style="18" bestFit="1" customWidth="1"/>
    <col min="6927" max="6927" width="12.5546875" style="18" bestFit="1" customWidth="1"/>
    <col min="6928" max="6928" width="4.33203125" style="18" bestFit="1" customWidth="1"/>
    <col min="6929" max="6929" width="20.77734375" style="18" bestFit="1" customWidth="1"/>
    <col min="6930" max="6930" width="16.77734375" style="18" bestFit="1" customWidth="1"/>
    <col min="6931" max="6931" width="17" style="18" bestFit="1" customWidth="1"/>
    <col min="6932" max="6932" width="20.77734375" style="18" bestFit="1" customWidth="1"/>
    <col min="6933" max="6933" width="22.21875" style="18" bestFit="1" customWidth="1"/>
    <col min="6934" max="6934" width="12.5546875" style="18" bestFit="1" customWidth="1"/>
    <col min="6935" max="6935" width="55.21875" style="18" bestFit="1" customWidth="1"/>
    <col min="6936" max="6936" width="25.88671875" style="18" bestFit="1" customWidth="1"/>
    <col min="6937" max="6937" width="15.77734375" style="18" bestFit="1" customWidth="1"/>
    <col min="6938" max="6938" width="18.33203125" style="18" bestFit="1" customWidth="1"/>
    <col min="6939" max="6939" width="65.5546875" style="18" bestFit="1" customWidth="1"/>
    <col min="6940" max="6940" width="65.6640625" style="18" bestFit="1" customWidth="1"/>
    <col min="6941" max="6941" width="4.6640625" style="18" bestFit="1" customWidth="1"/>
    <col min="6942" max="7168" width="8.88671875" style="18" customWidth="1"/>
    <col min="7169" max="7169" width="4.6640625" style="18" bestFit="1" customWidth="1"/>
    <col min="7170" max="7170" width="16.77734375" style="18" bestFit="1" customWidth="1"/>
    <col min="7171" max="7171" width="8.88671875" style="18" bestFit="1" customWidth="1"/>
    <col min="7172" max="7172" width="1.21875" style="18" bestFit="1" customWidth="1"/>
    <col min="7173" max="7173" width="25.21875" style="18" bestFit="1" customWidth="1"/>
    <col min="7174" max="7174" width="10.88671875" style="18" bestFit="1" customWidth="1"/>
    <col min="7175" max="7176" width="16.77734375" style="18" bestFit="1" customWidth="1"/>
    <col min="7177" max="7177" width="8.88671875" style="18" bestFit="1" customWidth="1"/>
    <col min="7178" max="7178" width="16" style="18" bestFit="1" customWidth="1"/>
    <col min="7179" max="7179" width="0.33203125" style="18" bestFit="1" customWidth="1"/>
    <col min="7180" max="7180" width="16" style="18" bestFit="1" customWidth="1"/>
    <col min="7181" max="7181" width="0.6640625" style="18" bestFit="1" customWidth="1"/>
    <col min="7182" max="7182" width="16.109375" style="18" bestFit="1" customWidth="1"/>
    <col min="7183" max="7183" width="12.5546875" style="18" bestFit="1" customWidth="1"/>
    <col min="7184" max="7184" width="4.33203125" style="18" bestFit="1" customWidth="1"/>
    <col min="7185" max="7185" width="20.77734375" style="18" bestFit="1" customWidth="1"/>
    <col min="7186" max="7186" width="16.77734375" style="18" bestFit="1" customWidth="1"/>
    <col min="7187" max="7187" width="17" style="18" bestFit="1" customWidth="1"/>
    <col min="7188" max="7188" width="20.77734375" style="18" bestFit="1" customWidth="1"/>
    <col min="7189" max="7189" width="22.21875" style="18" bestFit="1" customWidth="1"/>
    <col min="7190" max="7190" width="12.5546875" style="18" bestFit="1" customWidth="1"/>
    <col min="7191" max="7191" width="55.21875" style="18" bestFit="1" customWidth="1"/>
    <col min="7192" max="7192" width="25.88671875" style="18" bestFit="1" customWidth="1"/>
    <col min="7193" max="7193" width="15.77734375" style="18" bestFit="1" customWidth="1"/>
    <col min="7194" max="7194" width="18.33203125" style="18" bestFit="1" customWidth="1"/>
    <col min="7195" max="7195" width="65.5546875" style="18" bestFit="1" customWidth="1"/>
    <col min="7196" max="7196" width="65.6640625" style="18" bestFit="1" customWidth="1"/>
    <col min="7197" max="7197" width="4.6640625" style="18" bestFit="1" customWidth="1"/>
    <col min="7198" max="7424" width="8.88671875" style="18" customWidth="1"/>
    <col min="7425" max="7425" width="4.6640625" style="18" bestFit="1" customWidth="1"/>
    <col min="7426" max="7426" width="16.77734375" style="18" bestFit="1" customWidth="1"/>
    <col min="7427" max="7427" width="8.88671875" style="18" bestFit="1" customWidth="1"/>
    <col min="7428" max="7428" width="1.21875" style="18" bestFit="1" customWidth="1"/>
    <col min="7429" max="7429" width="25.21875" style="18" bestFit="1" customWidth="1"/>
    <col min="7430" max="7430" width="10.88671875" style="18" bestFit="1" customWidth="1"/>
    <col min="7431" max="7432" width="16.77734375" style="18" bestFit="1" customWidth="1"/>
    <col min="7433" max="7433" width="8.88671875" style="18" bestFit="1" customWidth="1"/>
    <col min="7434" max="7434" width="16" style="18" bestFit="1" customWidth="1"/>
    <col min="7435" max="7435" width="0.33203125" style="18" bestFit="1" customWidth="1"/>
    <col min="7436" max="7436" width="16" style="18" bestFit="1" customWidth="1"/>
    <col min="7437" max="7437" width="0.6640625" style="18" bestFit="1" customWidth="1"/>
    <col min="7438" max="7438" width="16.109375" style="18" bestFit="1" customWidth="1"/>
    <col min="7439" max="7439" width="12.5546875" style="18" bestFit="1" customWidth="1"/>
    <col min="7440" max="7440" width="4.33203125" style="18" bestFit="1" customWidth="1"/>
    <col min="7441" max="7441" width="20.77734375" style="18" bestFit="1" customWidth="1"/>
    <col min="7442" max="7442" width="16.77734375" style="18" bestFit="1" customWidth="1"/>
    <col min="7443" max="7443" width="17" style="18" bestFit="1" customWidth="1"/>
    <col min="7444" max="7444" width="20.77734375" style="18" bestFit="1" customWidth="1"/>
    <col min="7445" max="7445" width="22.21875" style="18" bestFit="1" customWidth="1"/>
    <col min="7446" max="7446" width="12.5546875" style="18" bestFit="1" customWidth="1"/>
    <col min="7447" max="7447" width="55.21875" style="18" bestFit="1" customWidth="1"/>
    <col min="7448" max="7448" width="25.88671875" style="18" bestFit="1" customWidth="1"/>
    <col min="7449" max="7449" width="15.77734375" style="18" bestFit="1" customWidth="1"/>
    <col min="7450" max="7450" width="18.33203125" style="18" bestFit="1" customWidth="1"/>
    <col min="7451" max="7451" width="65.5546875" style="18" bestFit="1" customWidth="1"/>
    <col min="7452" max="7452" width="65.6640625" style="18" bestFit="1" customWidth="1"/>
    <col min="7453" max="7453" width="4.6640625" style="18" bestFit="1" customWidth="1"/>
    <col min="7454" max="7680" width="8.88671875" style="18" customWidth="1"/>
    <col min="7681" max="7681" width="4.6640625" style="18" bestFit="1" customWidth="1"/>
    <col min="7682" max="7682" width="16.77734375" style="18" bestFit="1" customWidth="1"/>
    <col min="7683" max="7683" width="8.88671875" style="18" bestFit="1" customWidth="1"/>
    <col min="7684" max="7684" width="1.21875" style="18" bestFit="1" customWidth="1"/>
    <col min="7685" max="7685" width="25.21875" style="18" bestFit="1" customWidth="1"/>
    <col min="7686" max="7686" width="10.88671875" style="18" bestFit="1" customWidth="1"/>
    <col min="7687" max="7688" width="16.77734375" style="18" bestFit="1" customWidth="1"/>
    <col min="7689" max="7689" width="8.88671875" style="18" bestFit="1" customWidth="1"/>
    <col min="7690" max="7690" width="16" style="18" bestFit="1" customWidth="1"/>
    <col min="7691" max="7691" width="0.33203125" style="18" bestFit="1" customWidth="1"/>
    <col min="7692" max="7692" width="16" style="18" bestFit="1" customWidth="1"/>
    <col min="7693" max="7693" width="0.6640625" style="18" bestFit="1" customWidth="1"/>
    <col min="7694" max="7694" width="16.109375" style="18" bestFit="1" customWidth="1"/>
    <col min="7695" max="7695" width="12.5546875" style="18" bestFit="1" customWidth="1"/>
    <col min="7696" max="7696" width="4.33203125" style="18" bestFit="1" customWidth="1"/>
    <col min="7697" max="7697" width="20.77734375" style="18" bestFit="1" customWidth="1"/>
    <col min="7698" max="7698" width="16.77734375" style="18" bestFit="1" customWidth="1"/>
    <col min="7699" max="7699" width="17" style="18" bestFit="1" customWidth="1"/>
    <col min="7700" max="7700" width="20.77734375" style="18" bestFit="1" customWidth="1"/>
    <col min="7701" max="7701" width="22.21875" style="18" bestFit="1" customWidth="1"/>
    <col min="7702" max="7702" width="12.5546875" style="18" bestFit="1" customWidth="1"/>
    <col min="7703" max="7703" width="55.21875" style="18" bestFit="1" customWidth="1"/>
    <col min="7704" max="7704" width="25.88671875" style="18" bestFit="1" customWidth="1"/>
    <col min="7705" max="7705" width="15.77734375" style="18" bestFit="1" customWidth="1"/>
    <col min="7706" max="7706" width="18.33203125" style="18" bestFit="1" customWidth="1"/>
    <col min="7707" max="7707" width="65.5546875" style="18" bestFit="1" customWidth="1"/>
    <col min="7708" max="7708" width="65.6640625" style="18" bestFit="1" customWidth="1"/>
    <col min="7709" max="7709" width="4.6640625" style="18" bestFit="1" customWidth="1"/>
    <col min="7710" max="7936" width="8.88671875" style="18" customWidth="1"/>
    <col min="7937" max="7937" width="4.6640625" style="18" bestFit="1" customWidth="1"/>
    <col min="7938" max="7938" width="16.77734375" style="18" bestFit="1" customWidth="1"/>
    <col min="7939" max="7939" width="8.88671875" style="18" bestFit="1" customWidth="1"/>
    <col min="7940" max="7940" width="1.21875" style="18" bestFit="1" customWidth="1"/>
    <col min="7941" max="7941" width="25.21875" style="18" bestFit="1" customWidth="1"/>
    <col min="7942" max="7942" width="10.88671875" style="18" bestFit="1" customWidth="1"/>
    <col min="7943" max="7944" width="16.77734375" style="18" bestFit="1" customWidth="1"/>
    <col min="7945" max="7945" width="8.88671875" style="18" bestFit="1" customWidth="1"/>
    <col min="7946" max="7946" width="16" style="18" bestFit="1" customWidth="1"/>
    <col min="7947" max="7947" width="0.33203125" style="18" bestFit="1" customWidth="1"/>
    <col min="7948" max="7948" width="16" style="18" bestFit="1" customWidth="1"/>
    <col min="7949" max="7949" width="0.6640625" style="18" bestFit="1" customWidth="1"/>
    <col min="7950" max="7950" width="16.109375" style="18" bestFit="1" customWidth="1"/>
    <col min="7951" max="7951" width="12.5546875" style="18" bestFit="1" customWidth="1"/>
    <col min="7952" max="7952" width="4.33203125" style="18" bestFit="1" customWidth="1"/>
    <col min="7953" max="7953" width="20.77734375" style="18" bestFit="1" customWidth="1"/>
    <col min="7954" max="7954" width="16.77734375" style="18" bestFit="1" customWidth="1"/>
    <col min="7955" max="7955" width="17" style="18" bestFit="1" customWidth="1"/>
    <col min="7956" max="7956" width="20.77734375" style="18" bestFit="1" customWidth="1"/>
    <col min="7957" max="7957" width="22.21875" style="18" bestFit="1" customWidth="1"/>
    <col min="7958" max="7958" width="12.5546875" style="18" bestFit="1" customWidth="1"/>
    <col min="7959" max="7959" width="55.21875" style="18" bestFit="1" customWidth="1"/>
    <col min="7960" max="7960" width="25.88671875" style="18" bestFit="1" customWidth="1"/>
    <col min="7961" max="7961" width="15.77734375" style="18" bestFit="1" customWidth="1"/>
    <col min="7962" max="7962" width="18.33203125" style="18" bestFit="1" customWidth="1"/>
    <col min="7963" max="7963" width="65.5546875" style="18" bestFit="1" customWidth="1"/>
    <col min="7964" max="7964" width="65.6640625" style="18" bestFit="1" customWidth="1"/>
    <col min="7965" max="7965" width="4.6640625" style="18" bestFit="1" customWidth="1"/>
    <col min="7966" max="8192" width="8.88671875" style="18" customWidth="1"/>
    <col min="8193" max="8193" width="4.6640625" style="18" bestFit="1" customWidth="1"/>
    <col min="8194" max="8194" width="16.77734375" style="18" bestFit="1" customWidth="1"/>
    <col min="8195" max="8195" width="8.88671875" style="18" bestFit="1" customWidth="1"/>
    <col min="8196" max="8196" width="1.21875" style="18" bestFit="1" customWidth="1"/>
    <col min="8197" max="8197" width="25.21875" style="18" bestFit="1" customWidth="1"/>
    <col min="8198" max="8198" width="10.88671875" style="18" bestFit="1" customWidth="1"/>
    <col min="8199" max="8200" width="16.77734375" style="18" bestFit="1" customWidth="1"/>
    <col min="8201" max="8201" width="8.88671875" style="18" bestFit="1" customWidth="1"/>
    <col min="8202" max="8202" width="16" style="18" bestFit="1" customWidth="1"/>
    <col min="8203" max="8203" width="0.33203125" style="18" bestFit="1" customWidth="1"/>
    <col min="8204" max="8204" width="16" style="18" bestFit="1" customWidth="1"/>
    <col min="8205" max="8205" width="0.6640625" style="18" bestFit="1" customWidth="1"/>
    <col min="8206" max="8206" width="16.109375" style="18" bestFit="1" customWidth="1"/>
    <col min="8207" max="8207" width="12.5546875" style="18" bestFit="1" customWidth="1"/>
    <col min="8208" max="8208" width="4.33203125" style="18" bestFit="1" customWidth="1"/>
    <col min="8209" max="8209" width="20.77734375" style="18" bestFit="1" customWidth="1"/>
    <col min="8210" max="8210" width="16.77734375" style="18" bestFit="1" customWidth="1"/>
    <col min="8211" max="8211" width="17" style="18" bestFit="1" customWidth="1"/>
    <col min="8212" max="8212" width="20.77734375" style="18" bestFit="1" customWidth="1"/>
    <col min="8213" max="8213" width="22.21875" style="18" bestFit="1" customWidth="1"/>
    <col min="8214" max="8214" width="12.5546875" style="18" bestFit="1" customWidth="1"/>
    <col min="8215" max="8215" width="55.21875" style="18" bestFit="1" customWidth="1"/>
    <col min="8216" max="8216" width="25.88671875" style="18" bestFit="1" customWidth="1"/>
    <col min="8217" max="8217" width="15.77734375" style="18" bestFit="1" customWidth="1"/>
    <col min="8218" max="8218" width="18.33203125" style="18" bestFit="1" customWidth="1"/>
    <col min="8219" max="8219" width="65.5546875" style="18" bestFit="1" customWidth="1"/>
    <col min="8220" max="8220" width="65.6640625" style="18" bestFit="1" customWidth="1"/>
    <col min="8221" max="8221" width="4.6640625" style="18" bestFit="1" customWidth="1"/>
    <col min="8222" max="8448" width="8.88671875" style="18" customWidth="1"/>
    <col min="8449" max="8449" width="4.6640625" style="18" bestFit="1" customWidth="1"/>
    <col min="8450" max="8450" width="16.77734375" style="18" bestFit="1" customWidth="1"/>
    <col min="8451" max="8451" width="8.88671875" style="18" bestFit="1" customWidth="1"/>
    <col min="8452" max="8452" width="1.21875" style="18" bestFit="1" customWidth="1"/>
    <col min="8453" max="8453" width="25.21875" style="18" bestFit="1" customWidth="1"/>
    <col min="8454" max="8454" width="10.88671875" style="18" bestFit="1" customWidth="1"/>
    <col min="8455" max="8456" width="16.77734375" style="18" bestFit="1" customWidth="1"/>
    <col min="8457" max="8457" width="8.88671875" style="18" bestFit="1" customWidth="1"/>
    <col min="8458" max="8458" width="16" style="18" bestFit="1" customWidth="1"/>
    <col min="8459" max="8459" width="0.33203125" style="18" bestFit="1" customWidth="1"/>
    <col min="8460" max="8460" width="16" style="18" bestFit="1" customWidth="1"/>
    <col min="8461" max="8461" width="0.6640625" style="18" bestFit="1" customWidth="1"/>
    <col min="8462" max="8462" width="16.109375" style="18" bestFit="1" customWidth="1"/>
    <col min="8463" max="8463" width="12.5546875" style="18" bestFit="1" customWidth="1"/>
    <col min="8464" max="8464" width="4.33203125" style="18" bestFit="1" customWidth="1"/>
    <col min="8465" max="8465" width="20.77734375" style="18" bestFit="1" customWidth="1"/>
    <col min="8466" max="8466" width="16.77734375" style="18" bestFit="1" customWidth="1"/>
    <col min="8467" max="8467" width="17" style="18" bestFit="1" customWidth="1"/>
    <col min="8468" max="8468" width="20.77734375" style="18" bestFit="1" customWidth="1"/>
    <col min="8469" max="8469" width="22.21875" style="18" bestFit="1" customWidth="1"/>
    <col min="8470" max="8470" width="12.5546875" style="18" bestFit="1" customWidth="1"/>
    <col min="8471" max="8471" width="55.21875" style="18" bestFit="1" customWidth="1"/>
    <col min="8472" max="8472" width="25.88671875" style="18" bestFit="1" customWidth="1"/>
    <col min="8473" max="8473" width="15.77734375" style="18" bestFit="1" customWidth="1"/>
    <col min="8474" max="8474" width="18.33203125" style="18" bestFit="1" customWidth="1"/>
    <col min="8475" max="8475" width="65.5546875" style="18" bestFit="1" customWidth="1"/>
    <col min="8476" max="8476" width="65.6640625" style="18" bestFit="1" customWidth="1"/>
    <col min="8477" max="8477" width="4.6640625" style="18" bestFit="1" customWidth="1"/>
    <col min="8478" max="8704" width="8.88671875" style="18" customWidth="1"/>
    <col min="8705" max="8705" width="4.6640625" style="18" bestFit="1" customWidth="1"/>
    <col min="8706" max="8706" width="16.77734375" style="18" bestFit="1" customWidth="1"/>
    <col min="8707" max="8707" width="8.88671875" style="18" bestFit="1" customWidth="1"/>
    <col min="8708" max="8708" width="1.21875" style="18" bestFit="1" customWidth="1"/>
    <col min="8709" max="8709" width="25.21875" style="18" bestFit="1" customWidth="1"/>
    <col min="8710" max="8710" width="10.88671875" style="18" bestFit="1" customWidth="1"/>
    <col min="8711" max="8712" width="16.77734375" style="18" bestFit="1" customWidth="1"/>
    <col min="8713" max="8713" width="8.88671875" style="18" bestFit="1" customWidth="1"/>
    <col min="8714" max="8714" width="16" style="18" bestFit="1" customWidth="1"/>
    <col min="8715" max="8715" width="0.33203125" style="18" bestFit="1" customWidth="1"/>
    <col min="8716" max="8716" width="16" style="18" bestFit="1" customWidth="1"/>
    <col min="8717" max="8717" width="0.6640625" style="18" bestFit="1" customWidth="1"/>
    <col min="8718" max="8718" width="16.109375" style="18" bestFit="1" customWidth="1"/>
    <col min="8719" max="8719" width="12.5546875" style="18" bestFit="1" customWidth="1"/>
    <col min="8720" max="8720" width="4.33203125" style="18" bestFit="1" customWidth="1"/>
    <col min="8721" max="8721" width="20.77734375" style="18" bestFit="1" customWidth="1"/>
    <col min="8722" max="8722" width="16.77734375" style="18" bestFit="1" customWidth="1"/>
    <col min="8723" max="8723" width="17" style="18" bestFit="1" customWidth="1"/>
    <col min="8724" max="8724" width="20.77734375" style="18" bestFit="1" customWidth="1"/>
    <col min="8725" max="8725" width="22.21875" style="18" bestFit="1" customWidth="1"/>
    <col min="8726" max="8726" width="12.5546875" style="18" bestFit="1" customWidth="1"/>
    <col min="8727" max="8727" width="55.21875" style="18" bestFit="1" customWidth="1"/>
    <col min="8728" max="8728" width="25.88671875" style="18" bestFit="1" customWidth="1"/>
    <col min="8729" max="8729" width="15.77734375" style="18" bestFit="1" customWidth="1"/>
    <col min="8730" max="8730" width="18.33203125" style="18" bestFit="1" customWidth="1"/>
    <col min="8731" max="8731" width="65.5546875" style="18" bestFit="1" customWidth="1"/>
    <col min="8732" max="8732" width="65.6640625" style="18" bestFit="1" customWidth="1"/>
    <col min="8733" max="8733" width="4.6640625" style="18" bestFit="1" customWidth="1"/>
    <col min="8734" max="8960" width="8.88671875" style="18" customWidth="1"/>
    <col min="8961" max="8961" width="4.6640625" style="18" bestFit="1" customWidth="1"/>
    <col min="8962" max="8962" width="16.77734375" style="18" bestFit="1" customWidth="1"/>
    <col min="8963" max="8963" width="8.88671875" style="18" bestFit="1" customWidth="1"/>
    <col min="8964" max="8964" width="1.21875" style="18" bestFit="1" customWidth="1"/>
    <col min="8965" max="8965" width="25.21875" style="18" bestFit="1" customWidth="1"/>
    <col min="8966" max="8966" width="10.88671875" style="18" bestFit="1" customWidth="1"/>
    <col min="8967" max="8968" width="16.77734375" style="18" bestFit="1" customWidth="1"/>
    <col min="8969" max="8969" width="8.88671875" style="18" bestFit="1" customWidth="1"/>
    <col min="8970" max="8970" width="16" style="18" bestFit="1" customWidth="1"/>
    <col min="8971" max="8971" width="0.33203125" style="18" bestFit="1" customWidth="1"/>
    <col min="8972" max="8972" width="16" style="18" bestFit="1" customWidth="1"/>
    <col min="8973" max="8973" width="0.6640625" style="18" bestFit="1" customWidth="1"/>
    <col min="8974" max="8974" width="16.109375" style="18" bestFit="1" customWidth="1"/>
    <col min="8975" max="8975" width="12.5546875" style="18" bestFit="1" customWidth="1"/>
    <col min="8976" max="8976" width="4.33203125" style="18" bestFit="1" customWidth="1"/>
    <col min="8977" max="8977" width="20.77734375" style="18" bestFit="1" customWidth="1"/>
    <col min="8978" max="8978" width="16.77734375" style="18" bestFit="1" customWidth="1"/>
    <col min="8979" max="8979" width="17" style="18" bestFit="1" customWidth="1"/>
    <col min="8980" max="8980" width="20.77734375" style="18" bestFit="1" customWidth="1"/>
    <col min="8981" max="8981" width="22.21875" style="18" bestFit="1" customWidth="1"/>
    <col min="8982" max="8982" width="12.5546875" style="18" bestFit="1" customWidth="1"/>
    <col min="8983" max="8983" width="55.21875" style="18" bestFit="1" customWidth="1"/>
    <col min="8984" max="8984" width="25.88671875" style="18" bestFit="1" customWidth="1"/>
    <col min="8985" max="8985" width="15.77734375" style="18" bestFit="1" customWidth="1"/>
    <col min="8986" max="8986" width="18.33203125" style="18" bestFit="1" customWidth="1"/>
    <col min="8987" max="8987" width="65.5546875" style="18" bestFit="1" customWidth="1"/>
    <col min="8988" max="8988" width="65.6640625" style="18" bestFit="1" customWidth="1"/>
    <col min="8989" max="8989" width="4.6640625" style="18" bestFit="1" customWidth="1"/>
    <col min="8990" max="9216" width="8.88671875" style="18" customWidth="1"/>
    <col min="9217" max="9217" width="4.6640625" style="18" bestFit="1" customWidth="1"/>
    <col min="9218" max="9218" width="16.77734375" style="18" bestFit="1" customWidth="1"/>
    <col min="9219" max="9219" width="8.88671875" style="18" bestFit="1" customWidth="1"/>
    <col min="9220" max="9220" width="1.21875" style="18" bestFit="1" customWidth="1"/>
    <col min="9221" max="9221" width="25.21875" style="18" bestFit="1" customWidth="1"/>
    <col min="9222" max="9222" width="10.88671875" style="18" bestFit="1" customWidth="1"/>
    <col min="9223" max="9224" width="16.77734375" style="18" bestFit="1" customWidth="1"/>
    <col min="9225" max="9225" width="8.88671875" style="18" bestFit="1" customWidth="1"/>
    <col min="9226" max="9226" width="16" style="18" bestFit="1" customWidth="1"/>
    <col min="9227" max="9227" width="0.33203125" style="18" bestFit="1" customWidth="1"/>
    <col min="9228" max="9228" width="16" style="18" bestFit="1" customWidth="1"/>
    <col min="9229" max="9229" width="0.6640625" style="18" bestFit="1" customWidth="1"/>
    <col min="9230" max="9230" width="16.109375" style="18" bestFit="1" customWidth="1"/>
    <col min="9231" max="9231" width="12.5546875" style="18" bestFit="1" customWidth="1"/>
    <col min="9232" max="9232" width="4.33203125" style="18" bestFit="1" customWidth="1"/>
    <col min="9233" max="9233" width="20.77734375" style="18" bestFit="1" customWidth="1"/>
    <col min="9234" max="9234" width="16.77734375" style="18" bestFit="1" customWidth="1"/>
    <col min="9235" max="9235" width="17" style="18" bestFit="1" customWidth="1"/>
    <col min="9236" max="9236" width="20.77734375" style="18" bestFit="1" customWidth="1"/>
    <col min="9237" max="9237" width="22.21875" style="18" bestFit="1" customWidth="1"/>
    <col min="9238" max="9238" width="12.5546875" style="18" bestFit="1" customWidth="1"/>
    <col min="9239" max="9239" width="55.21875" style="18" bestFit="1" customWidth="1"/>
    <col min="9240" max="9240" width="25.88671875" style="18" bestFit="1" customWidth="1"/>
    <col min="9241" max="9241" width="15.77734375" style="18" bestFit="1" customWidth="1"/>
    <col min="9242" max="9242" width="18.33203125" style="18" bestFit="1" customWidth="1"/>
    <col min="9243" max="9243" width="65.5546875" style="18" bestFit="1" customWidth="1"/>
    <col min="9244" max="9244" width="65.6640625" style="18" bestFit="1" customWidth="1"/>
    <col min="9245" max="9245" width="4.6640625" style="18" bestFit="1" customWidth="1"/>
    <col min="9246" max="9472" width="8.88671875" style="18" customWidth="1"/>
    <col min="9473" max="9473" width="4.6640625" style="18" bestFit="1" customWidth="1"/>
    <col min="9474" max="9474" width="16.77734375" style="18" bestFit="1" customWidth="1"/>
    <col min="9475" max="9475" width="8.88671875" style="18" bestFit="1" customWidth="1"/>
    <col min="9476" max="9476" width="1.21875" style="18" bestFit="1" customWidth="1"/>
    <col min="9477" max="9477" width="25.21875" style="18" bestFit="1" customWidth="1"/>
    <col min="9478" max="9478" width="10.88671875" style="18" bestFit="1" customWidth="1"/>
    <col min="9479" max="9480" width="16.77734375" style="18" bestFit="1" customWidth="1"/>
    <col min="9481" max="9481" width="8.88671875" style="18" bestFit="1" customWidth="1"/>
    <col min="9482" max="9482" width="16" style="18" bestFit="1" customWidth="1"/>
    <col min="9483" max="9483" width="0.33203125" style="18" bestFit="1" customWidth="1"/>
    <col min="9484" max="9484" width="16" style="18" bestFit="1" customWidth="1"/>
    <col min="9485" max="9485" width="0.6640625" style="18" bestFit="1" customWidth="1"/>
    <col min="9486" max="9486" width="16.109375" style="18" bestFit="1" customWidth="1"/>
    <col min="9487" max="9487" width="12.5546875" style="18" bestFit="1" customWidth="1"/>
    <col min="9488" max="9488" width="4.33203125" style="18" bestFit="1" customWidth="1"/>
    <col min="9489" max="9489" width="20.77734375" style="18" bestFit="1" customWidth="1"/>
    <col min="9490" max="9490" width="16.77734375" style="18" bestFit="1" customWidth="1"/>
    <col min="9491" max="9491" width="17" style="18" bestFit="1" customWidth="1"/>
    <col min="9492" max="9492" width="20.77734375" style="18" bestFit="1" customWidth="1"/>
    <col min="9493" max="9493" width="22.21875" style="18" bestFit="1" customWidth="1"/>
    <col min="9494" max="9494" width="12.5546875" style="18" bestFit="1" customWidth="1"/>
    <col min="9495" max="9495" width="55.21875" style="18" bestFit="1" customWidth="1"/>
    <col min="9496" max="9496" width="25.88671875" style="18" bestFit="1" customWidth="1"/>
    <col min="9497" max="9497" width="15.77734375" style="18" bestFit="1" customWidth="1"/>
    <col min="9498" max="9498" width="18.33203125" style="18" bestFit="1" customWidth="1"/>
    <col min="9499" max="9499" width="65.5546875" style="18" bestFit="1" customWidth="1"/>
    <col min="9500" max="9500" width="65.6640625" style="18" bestFit="1" customWidth="1"/>
    <col min="9501" max="9501" width="4.6640625" style="18" bestFit="1" customWidth="1"/>
    <col min="9502" max="9728" width="8.88671875" style="18" customWidth="1"/>
    <col min="9729" max="9729" width="4.6640625" style="18" bestFit="1" customWidth="1"/>
    <col min="9730" max="9730" width="16.77734375" style="18" bestFit="1" customWidth="1"/>
    <col min="9731" max="9731" width="8.88671875" style="18" bestFit="1" customWidth="1"/>
    <col min="9732" max="9732" width="1.21875" style="18" bestFit="1" customWidth="1"/>
    <col min="9733" max="9733" width="25.21875" style="18" bestFit="1" customWidth="1"/>
    <col min="9734" max="9734" width="10.88671875" style="18" bestFit="1" customWidth="1"/>
    <col min="9735" max="9736" width="16.77734375" style="18" bestFit="1" customWidth="1"/>
    <col min="9737" max="9737" width="8.88671875" style="18" bestFit="1" customWidth="1"/>
    <col min="9738" max="9738" width="16" style="18" bestFit="1" customWidth="1"/>
    <col min="9739" max="9739" width="0.33203125" style="18" bestFit="1" customWidth="1"/>
    <col min="9740" max="9740" width="16" style="18" bestFit="1" customWidth="1"/>
    <col min="9741" max="9741" width="0.6640625" style="18" bestFit="1" customWidth="1"/>
    <col min="9742" max="9742" width="16.109375" style="18" bestFit="1" customWidth="1"/>
    <col min="9743" max="9743" width="12.5546875" style="18" bestFit="1" customWidth="1"/>
    <col min="9744" max="9744" width="4.33203125" style="18" bestFit="1" customWidth="1"/>
    <col min="9745" max="9745" width="20.77734375" style="18" bestFit="1" customWidth="1"/>
    <col min="9746" max="9746" width="16.77734375" style="18" bestFit="1" customWidth="1"/>
    <col min="9747" max="9747" width="17" style="18" bestFit="1" customWidth="1"/>
    <col min="9748" max="9748" width="20.77734375" style="18" bestFit="1" customWidth="1"/>
    <col min="9749" max="9749" width="22.21875" style="18" bestFit="1" customWidth="1"/>
    <col min="9750" max="9750" width="12.5546875" style="18" bestFit="1" customWidth="1"/>
    <col min="9751" max="9751" width="55.21875" style="18" bestFit="1" customWidth="1"/>
    <col min="9752" max="9752" width="25.88671875" style="18" bestFit="1" customWidth="1"/>
    <col min="9753" max="9753" width="15.77734375" style="18" bestFit="1" customWidth="1"/>
    <col min="9754" max="9754" width="18.33203125" style="18" bestFit="1" customWidth="1"/>
    <col min="9755" max="9755" width="65.5546875" style="18" bestFit="1" customWidth="1"/>
    <col min="9756" max="9756" width="65.6640625" style="18" bestFit="1" customWidth="1"/>
    <col min="9757" max="9757" width="4.6640625" style="18" bestFit="1" customWidth="1"/>
    <col min="9758" max="9984" width="8.88671875" style="18" customWidth="1"/>
    <col min="9985" max="9985" width="4.6640625" style="18" bestFit="1" customWidth="1"/>
    <col min="9986" max="9986" width="16.77734375" style="18" bestFit="1" customWidth="1"/>
    <col min="9987" max="9987" width="8.88671875" style="18" bestFit="1" customWidth="1"/>
    <col min="9988" max="9988" width="1.21875" style="18" bestFit="1" customWidth="1"/>
    <col min="9989" max="9989" width="25.21875" style="18" bestFit="1" customWidth="1"/>
    <col min="9990" max="9990" width="10.88671875" style="18" bestFit="1" customWidth="1"/>
    <col min="9991" max="9992" width="16.77734375" style="18" bestFit="1" customWidth="1"/>
    <col min="9993" max="9993" width="8.88671875" style="18" bestFit="1" customWidth="1"/>
    <col min="9994" max="9994" width="16" style="18" bestFit="1" customWidth="1"/>
    <col min="9995" max="9995" width="0.33203125" style="18" bestFit="1" customWidth="1"/>
    <col min="9996" max="9996" width="16" style="18" bestFit="1" customWidth="1"/>
    <col min="9997" max="9997" width="0.6640625" style="18" bestFit="1" customWidth="1"/>
    <col min="9998" max="9998" width="16.109375" style="18" bestFit="1" customWidth="1"/>
    <col min="9999" max="9999" width="12.5546875" style="18" bestFit="1" customWidth="1"/>
    <col min="10000" max="10000" width="4.33203125" style="18" bestFit="1" customWidth="1"/>
    <col min="10001" max="10001" width="20.77734375" style="18" bestFit="1" customWidth="1"/>
    <col min="10002" max="10002" width="16.77734375" style="18" bestFit="1" customWidth="1"/>
    <col min="10003" max="10003" width="17" style="18" bestFit="1" customWidth="1"/>
    <col min="10004" max="10004" width="20.77734375" style="18" bestFit="1" customWidth="1"/>
    <col min="10005" max="10005" width="22.21875" style="18" bestFit="1" customWidth="1"/>
    <col min="10006" max="10006" width="12.5546875" style="18" bestFit="1" customWidth="1"/>
    <col min="10007" max="10007" width="55.21875" style="18" bestFit="1" customWidth="1"/>
    <col min="10008" max="10008" width="25.88671875" style="18" bestFit="1" customWidth="1"/>
    <col min="10009" max="10009" width="15.77734375" style="18" bestFit="1" customWidth="1"/>
    <col min="10010" max="10010" width="18.33203125" style="18" bestFit="1" customWidth="1"/>
    <col min="10011" max="10011" width="65.5546875" style="18" bestFit="1" customWidth="1"/>
    <col min="10012" max="10012" width="65.6640625" style="18" bestFit="1" customWidth="1"/>
    <col min="10013" max="10013" width="4.6640625" style="18" bestFit="1" customWidth="1"/>
    <col min="10014" max="10240" width="8.88671875" style="18" customWidth="1"/>
    <col min="10241" max="10241" width="4.6640625" style="18" bestFit="1" customWidth="1"/>
    <col min="10242" max="10242" width="16.77734375" style="18" bestFit="1" customWidth="1"/>
    <col min="10243" max="10243" width="8.88671875" style="18" bestFit="1" customWidth="1"/>
    <col min="10244" max="10244" width="1.21875" style="18" bestFit="1" customWidth="1"/>
    <col min="10245" max="10245" width="25.21875" style="18" bestFit="1" customWidth="1"/>
    <col min="10246" max="10246" width="10.88671875" style="18" bestFit="1" customWidth="1"/>
    <col min="10247" max="10248" width="16.77734375" style="18" bestFit="1" customWidth="1"/>
    <col min="10249" max="10249" width="8.88671875" style="18" bestFit="1" customWidth="1"/>
    <col min="10250" max="10250" width="16" style="18" bestFit="1" customWidth="1"/>
    <col min="10251" max="10251" width="0.33203125" style="18" bestFit="1" customWidth="1"/>
    <col min="10252" max="10252" width="16" style="18" bestFit="1" customWidth="1"/>
    <col min="10253" max="10253" width="0.6640625" style="18" bestFit="1" customWidth="1"/>
    <col min="10254" max="10254" width="16.109375" style="18" bestFit="1" customWidth="1"/>
    <col min="10255" max="10255" width="12.5546875" style="18" bestFit="1" customWidth="1"/>
    <col min="10256" max="10256" width="4.33203125" style="18" bestFit="1" customWidth="1"/>
    <col min="10257" max="10257" width="20.77734375" style="18" bestFit="1" customWidth="1"/>
    <col min="10258" max="10258" width="16.77734375" style="18" bestFit="1" customWidth="1"/>
    <col min="10259" max="10259" width="17" style="18" bestFit="1" customWidth="1"/>
    <col min="10260" max="10260" width="20.77734375" style="18" bestFit="1" customWidth="1"/>
    <col min="10261" max="10261" width="22.21875" style="18" bestFit="1" customWidth="1"/>
    <col min="10262" max="10262" width="12.5546875" style="18" bestFit="1" customWidth="1"/>
    <col min="10263" max="10263" width="55.21875" style="18" bestFit="1" customWidth="1"/>
    <col min="10264" max="10264" width="25.88671875" style="18" bestFit="1" customWidth="1"/>
    <col min="10265" max="10265" width="15.77734375" style="18" bestFit="1" customWidth="1"/>
    <col min="10266" max="10266" width="18.33203125" style="18" bestFit="1" customWidth="1"/>
    <col min="10267" max="10267" width="65.5546875" style="18" bestFit="1" customWidth="1"/>
    <col min="10268" max="10268" width="65.6640625" style="18" bestFit="1" customWidth="1"/>
    <col min="10269" max="10269" width="4.6640625" style="18" bestFit="1" customWidth="1"/>
    <col min="10270" max="10496" width="8.88671875" style="18" customWidth="1"/>
    <col min="10497" max="10497" width="4.6640625" style="18" bestFit="1" customWidth="1"/>
    <col min="10498" max="10498" width="16.77734375" style="18" bestFit="1" customWidth="1"/>
    <col min="10499" max="10499" width="8.88671875" style="18" bestFit="1" customWidth="1"/>
    <col min="10500" max="10500" width="1.21875" style="18" bestFit="1" customWidth="1"/>
    <col min="10501" max="10501" width="25.21875" style="18" bestFit="1" customWidth="1"/>
    <col min="10502" max="10502" width="10.88671875" style="18" bestFit="1" customWidth="1"/>
    <col min="10503" max="10504" width="16.77734375" style="18" bestFit="1" customWidth="1"/>
    <col min="10505" max="10505" width="8.88671875" style="18" bestFit="1" customWidth="1"/>
    <col min="10506" max="10506" width="16" style="18" bestFit="1" customWidth="1"/>
    <col min="10507" max="10507" width="0.33203125" style="18" bestFit="1" customWidth="1"/>
    <col min="10508" max="10508" width="16" style="18" bestFit="1" customWidth="1"/>
    <col min="10509" max="10509" width="0.6640625" style="18" bestFit="1" customWidth="1"/>
    <col min="10510" max="10510" width="16.109375" style="18" bestFit="1" customWidth="1"/>
    <col min="10511" max="10511" width="12.5546875" style="18" bestFit="1" customWidth="1"/>
    <col min="10512" max="10512" width="4.33203125" style="18" bestFit="1" customWidth="1"/>
    <col min="10513" max="10513" width="20.77734375" style="18" bestFit="1" customWidth="1"/>
    <col min="10514" max="10514" width="16.77734375" style="18" bestFit="1" customWidth="1"/>
    <col min="10515" max="10515" width="17" style="18" bestFit="1" customWidth="1"/>
    <col min="10516" max="10516" width="20.77734375" style="18" bestFit="1" customWidth="1"/>
    <col min="10517" max="10517" width="22.21875" style="18" bestFit="1" customWidth="1"/>
    <col min="10518" max="10518" width="12.5546875" style="18" bestFit="1" customWidth="1"/>
    <col min="10519" max="10519" width="55.21875" style="18" bestFit="1" customWidth="1"/>
    <col min="10520" max="10520" width="25.88671875" style="18" bestFit="1" customWidth="1"/>
    <col min="10521" max="10521" width="15.77734375" style="18" bestFit="1" customWidth="1"/>
    <col min="10522" max="10522" width="18.33203125" style="18" bestFit="1" customWidth="1"/>
    <col min="10523" max="10523" width="65.5546875" style="18" bestFit="1" customWidth="1"/>
    <col min="10524" max="10524" width="65.6640625" style="18" bestFit="1" customWidth="1"/>
    <col min="10525" max="10525" width="4.6640625" style="18" bestFit="1" customWidth="1"/>
    <col min="10526" max="10752" width="8.88671875" style="18" customWidth="1"/>
    <col min="10753" max="10753" width="4.6640625" style="18" bestFit="1" customWidth="1"/>
    <col min="10754" max="10754" width="16.77734375" style="18" bestFit="1" customWidth="1"/>
    <col min="10755" max="10755" width="8.88671875" style="18" bestFit="1" customWidth="1"/>
    <col min="10756" max="10756" width="1.21875" style="18" bestFit="1" customWidth="1"/>
    <col min="10757" max="10757" width="25.21875" style="18" bestFit="1" customWidth="1"/>
    <col min="10758" max="10758" width="10.88671875" style="18" bestFit="1" customWidth="1"/>
    <col min="10759" max="10760" width="16.77734375" style="18" bestFit="1" customWidth="1"/>
    <col min="10761" max="10761" width="8.88671875" style="18" bestFit="1" customWidth="1"/>
    <col min="10762" max="10762" width="16" style="18" bestFit="1" customWidth="1"/>
    <col min="10763" max="10763" width="0.33203125" style="18" bestFit="1" customWidth="1"/>
    <col min="10764" max="10764" width="16" style="18" bestFit="1" customWidth="1"/>
    <col min="10765" max="10765" width="0.6640625" style="18" bestFit="1" customWidth="1"/>
    <col min="10766" max="10766" width="16.109375" style="18" bestFit="1" customWidth="1"/>
    <col min="10767" max="10767" width="12.5546875" style="18" bestFit="1" customWidth="1"/>
    <col min="10768" max="10768" width="4.33203125" style="18" bestFit="1" customWidth="1"/>
    <col min="10769" max="10769" width="20.77734375" style="18" bestFit="1" customWidth="1"/>
    <col min="10770" max="10770" width="16.77734375" style="18" bestFit="1" customWidth="1"/>
    <col min="10771" max="10771" width="17" style="18" bestFit="1" customWidth="1"/>
    <col min="10772" max="10772" width="20.77734375" style="18" bestFit="1" customWidth="1"/>
    <col min="10773" max="10773" width="22.21875" style="18" bestFit="1" customWidth="1"/>
    <col min="10774" max="10774" width="12.5546875" style="18" bestFit="1" customWidth="1"/>
    <col min="10775" max="10775" width="55.21875" style="18" bestFit="1" customWidth="1"/>
    <col min="10776" max="10776" width="25.88671875" style="18" bestFit="1" customWidth="1"/>
    <col min="10777" max="10777" width="15.77734375" style="18" bestFit="1" customWidth="1"/>
    <col min="10778" max="10778" width="18.33203125" style="18" bestFit="1" customWidth="1"/>
    <col min="10779" max="10779" width="65.5546875" style="18" bestFit="1" customWidth="1"/>
    <col min="10780" max="10780" width="65.6640625" style="18" bestFit="1" customWidth="1"/>
    <col min="10781" max="10781" width="4.6640625" style="18" bestFit="1" customWidth="1"/>
    <col min="10782" max="11008" width="8.88671875" style="18" customWidth="1"/>
    <col min="11009" max="11009" width="4.6640625" style="18" bestFit="1" customWidth="1"/>
    <col min="11010" max="11010" width="16.77734375" style="18" bestFit="1" customWidth="1"/>
    <col min="11011" max="11011" width="8.88671875" style="18" bestFit="1" customWidth="1"/>
    <col min="11012" max="11012" width="1.21875" style="18" bestFit="1" customWidth="1"/>
    <col min="11013" max="11013" width="25.21875" style="18" bestFit="1" customWidth="1"/>
    <col min="11014" max="11014" width="10.88671875" style="18" bestFit="1" customWidth="1"/>
    <col min="11015" max="11016" width="16.77734375" style="18" bestFit="1" customWidth="1"/>
    <col min="11017" max="11017" width="8.88671875" style="18" bestFit="1" customWidth="1"/>
    <col min="11018" max="11018" width="16" style="18" bestFit="1" customWidth="1"/>
    <col min="11019" max="11019" width="0.33203125" style="18" bestFit="1" customWidth="1"/>
    <col min="11020" max="11020" width="16" style="18" bestFit="1" customWidth="1"/>
    <col min="11021" max="11021" width="0.6640625" style="18" bestFit="1" customWidth="1"/>
    <col min="11022" max="11022" width="16.109375" style="18" bestFit="1" customWidth="1"/>
    <col min="11023" max="11023" width="12.5546875" style="18" bestFit="1" customWidth="1"/>
    <col min="11024" max="11024" width="4.33203125" style="18" bestFit="1" customWidth="1"/>
    <col min="11025" max="11025" width="20.77734375" style="18" bestFit="1" customWidth="1"/>
    <col min="11026" max="11026" width="16.77734375" style="18" bestFit="1" customWidth="1"/>
    <col min="11027" max="11027" width="17" style="18" bestFit="1" customWidth="1"/>
    <col min="11028" max="11028" width="20.77734375" style="18" bestFit="1" customWidth="1"/>
    <col min="11029" max="11029" width="22.21875" style="18" bestFit="1" customWidth="1"/>
    <col min="11030" max="11030" width="12.5546875" style="18" bestFit="1" customWidth="1"/>
    <col min="11031" max="11031" width="55.21875" style="18" bestFit="1" customWidth="1"/>
    <col min="11032" max="11032" width="25.88671875" style="18" bestFit="1" customWidth="1"/>
    <col min="11033" max="11033" width="15.77734375" style="18" bestFit="1" customWidth="1"/>
    <col min="11034" max="11034" width="18.33203125" style="18" bestFit="1" customWidth="1"/>
    <col min="11035" max="11035" width="65.5546875" style="18" bestFit="1" customWidth="1"/>
    <col min="11036" max="11036" width="65.6640625" style="18" bestFit="1" customWidth="1"/>
    <col min="11037" max="11037" width="4.6640625" style="18" bestFit="1" customWidth="1"/>
    <col min="11038" max="11264" width="8.88671875" style="18" customWidth="1"/>
    <col min="11265" max="11265" width="4.6640625" style="18" bestFit="1" customWidth="1"/>
    <col min="11266" max="11266" width="16.77734375" style="18" bestFit="1" customWidth="1"/>
    <col min="11267" max="11267" width="8.88671875" style="18" bestFit="1" customWidth="1"/>
    <col min="11268" max="11268" width="1.21875" style="18" bestFit="1" customWidth="1"/>
    <col min="11269" max="11269" width="25.21875" style="18" bestFit="1" customWidth="1"/>
    <col min="11270" max="11270" width="10.88671875" style="18" bestFit="1" customWidth="1"/>
    <col min="11271" max="11272" width="16.77734375" style="18" bestFit="1" customWidth="1"/>
    <col min="11273" max="11273" width="8.88671875" style="18" bestFit="1" customWidth="1"/>
    <col min="11274" max="11274" width="16" style="18" bestFit="1" customWidth="1"/>
    <col min="11275" max="11275" width="0.33203125" style="18" bestFit="1" customWidth="1"/>
    <col min="11276" max="11276" width="16" style="18" bestFit="1" customWidth="1"/>
    <col min="11277" max="11277" width="0.6640625" style="18" bestFit="1" customWidth="1"/>
    <col min="11278" max="11278" width="16.109375" style="18" bestFit="1" customWidth="1"/>
    <col min="11279" max="11279" width="12.5546875" style="18" bestFit="1" customWidth="1"/>
    <col min="11280" max="11280" width="4.33203125" style="18" bestFit="1" customWidth="1"/>
    <col min="11281" max="11281" width="20.77734375" style="18" bestFit="1" customWidth="1"/>
    <col min="11282" max="11282" width="16.77734375" style="18" bestFit="1" customWidth="1"/>
    <col min="11283" max="11283" width="17" style="18" bestFit="1" customWidth="1"/>
    <col min="11284" max="11284" width="20.77734375" style="18" bestFit="1" customWidth="1"/>
    <col min="11285" max="11285" width="22.21875" style="18" bestFit="1" customWidth="1"/>
    <col min="11286" max="11286" width="12.5546875" style="18" bestFit="1" customWidth="1"/>
    <col min="11287" max="11287" width="55.21875" style="18" bestFit="1" customWidth="1"/>
    <col min="11288" max="11288" width="25.88671875" style="18" bestFit="1" customWidth="1"/>
    <col min="11289" max="11289" width="15.77734375" style="18" bestFit="1" customWidth="1"/>
    <col min="11290" max="11290" width="18.33203125" style="18" bestFit="1" customWidth="1"/>
    <col min="11291" max="11291" width="65.5546875" style="18" bestFit="1" customWidth="1"/>
    <col min="11292" max="11292" width="65.6640625" style="18" bestFit="1" customWidth="1"/>
    <col min="11293" max="11293" width="4.6640625" style="18" bestFit="1" customWidth="1"/>
    <col min="11294" max="11520" width="8.88671875" style="18" customWidth="1"/>
    <col min="11521" max="11521" width="4.6640625" style="18" bestFit="1" customWidth="1"/>
    <col min="11522" max="11522" width="16.77734375" style="18" bestFit="1" customWidth="1"/>
    <col min="11523" max="11523" width="8.88671875" style="18" bestFit="1" customWidth="1"/>
    <col min="11524" max="11524" width="1.21875" style="18" bestFit="1" customWidth="1"/>
    <col min="11525" max="11525" width="25.21875" style="18" bestFit="1" customWidth="1"/>
    <col min="11526" max="11526" width="10.88671875" style="18" bestFit="1" customWidth="1"/>
    <col min="11527" max="11528" width="16.77734375" style="18" bestFit="1" customWidth="1"/>
    <col min="11529" max="11529" width="8.88671875" style="18" bestFit="1" customWidth="1"/>
    <col min="11530" max="11530" width="16" style="18" bestFit="1" customWidth="1"/>
    <col min="11531" max="11531" width="0.33203125" style="18" bestFit="1" customWidth="1"/>
    <col min="11532" max="11532" width="16" style="18" bestFit="1" customWidth="1"/>
    <col min="11533" max="11533" width="0.6640625" style="18" bestFit="1" customWidth="1"/>
    <col min="11534" max="11534" width="16.109375" style="18" bestFit="1" customWidth="1"/>
    <col min="11535" max="11535" width="12.5546875" style="18" bestFit="1" customWidth="1"/>
    <col min="11536" max="11536" width="4.33203125" style="18" bestFit="1" customWidth="1"/>
    <col min="11537" max="11537" width="20.77734375" style="18" bestFit="1" customWidth="1"/>
    <col min="11538" max="11538" width="16.77734375" style="18" bestFit="1" customWidth="1"/>
    <col min="11539" max="11539" width="17" style="18" bestFit="1" customWidth="1"/>
    <col min="11540" max="11540" width="20.77734375" style="18" bestFit="1" customWidth="1"/>
    <col min="11541" max="11541" width="22.21875" style="18" bestFit="1" customWidth="1"/>
    <col min="11542" max="11542" width="12.5546875" style="18" bestFit="1" customWidth="1"/>
    <col min="11543" max="11543" width="55.21875" style="18" bestFit="1" customWidth="1"/>
    <col min="11544" max="11544" width="25.88671875" style="18" bestFit="1" customWidth="1"/>
    <col min="11545" max="11545" width="15.77734375" style="18" bestFit="1" customWidth="1"/>
    <col min="11546" max="11546" width="18.33203125" style="18" bestFit="1" customWidth="1"/>
    <col min="11547" max="11547" width="65.5546875" style="18" bestFit="1" customWidth="1"/>
    <col min="11548" max="11548" width="65.6640625" style="18" bestFit="1" customWidth="1"/>
    <col min="11549" max="11549" width="4.6640625" style="18" bestFit="1" customWidth="1"/>
    <col min="11550" max="11776" width="8.88671875" style="18" customWidth="1"/>
    <col min="11777" max="11777" width="4.6640625" style="18" bestFit="1" customWidth="1"/>
    <col min="11778" max="11778" width="16.77734375" style="18" bestFit="1" customWidth="1"/>
    <col min="11779" max="11779" width="8.88671875" style="18" bestFit="1" customWidth="1"/>
    <col min="11780" max="11780" width="1.21875" style="18" bestFit="1" customWidth="1"/>
    <col min="11781" max="11781" width="25.21875" style="18" bestFit="1" customWidth="1"/>
    <col min="11782" max="11782" width="10.88671875" style="18" bestFit="1" customWidth="1"/>
    <col min="11783" max="11784" width="16.77734375" style="18" bestFit="1" customWidth="1"/>
    <col min="11785" max="11785" width="8.88671875" style="18" bestFit="1" customWidth="1"/>
    <col min="11786" max="11786" width="16" style="18" bestFit="1" customWidth="1"/>
    <col min="11787" max="11787" width="0.33203125" style="18" bestFit="1" customWidth="1"/>
    <col min="11788" max="11788" width="16" style="18" bestFit="1" customWidth="1"/>
    <col min="11789" max="11789" width="0.6640625" style="18" bestFit="1" customWidth="1"/>
    <col min="11790" max="11790" width="16.109375" style="18" bestFit="1" customWidth="1"/>
    <col min="11791" max="11791" width="12.5546875" style="18" bestFit="1" customWidth="1"/>
    <col min="11792" max="11792" width="4.33203125" style="18" bestFit="1" customWidth="1"/>
    <col min="11793" max="11793" width="20.77734375" style="18" bestFit="1" customWidth="1"/>
    <col min="11794" max="11794" width="16.77734375" style="18" bestFit="1" customWidth="1"/>
    <col min="11795" max="11795" width="17" style="18" bestFit="1" customWidth="1"/>
    <col min="11796" max="11796" width="20.77734375" style="18" bestFit="1" customWidth="1"/>
    <col min="11797" max="11797" width="22.21875" style="18" bestFit="1" customWidth="1"/>
    <col min="11798" max="11798" width="12.5546875" style="18" bestFit="1" customWidth="1"/>
    <col min="11799" max="11799" width="55.21875" style="18" bestFit="1" customWidth="1"/>
    <col min="11800" max="11800" width="25.88671875" style="18" bestFit="1" customWidth="1"/>
    <col min="11801" max="11801" width="15.77734375" style="18" bestFit="1" customWidth="1"/>
    <col min="11802" max="11802" width="18.33203125" style="18" bestFit="1" customWidth="1"/>
    <col min="11803" max="11803" width="65.5546875" style="18" bestFit="1" customWidth="1"/>
    <col min="11804" max="11804" width="65.6640625" style="18" bestFit="1" customWidth="1"/>
    <col min="11805" max="11805" width="4.6640625" style="18" bestFit="1" customWidth="1"/>
    <col min="11806" max="12032" width="8.88671875" style="18" customWidth="1"/>
    <col min="12033" max="12033" width="4.6640625" style="18" bestFit="1" customWidth="1"/>
    <col min="12034" max="12034" width="16.77734375" style="18" bestFit="1" customWidth="1"/>
    <col min="12035" max="12035" width="8.88671875" style="18" bestFit="1" customWidth="1"/>
    <col min="12036" max="12036" width="1.21875" style="18" bestFit="1" customWidth="1"/>
    <col min="12037" max="12037" width="25.21875" style="18" bestFit="1" customWidth="1"/>
    <col min="12038" max="12038" width="10.88671875" style="18" bestFit="1" customWidth="1"/>
    <col min="12039" max="12040" width="16.77734375" style="18" bestFit="1" customWidth="1"/>
    <col min="12041" max="12041" width="8.88671875" style="18" bestFit="1" customWidth="1"/>
    <col min="12042" max="12042" width="16" style="18" bestFit="1" customWidth="1"/>
    <col min="12043" max="12043" width="0.33203125" style="18" bestFit="1" customWidth="1"/>
    <col min="12044" max="12044" width="16" style="18" bestFit="1" customWidth="1"/>
    <col min="12045" max="12045" width="0.6640625" style="18" bestFit="1" customWidth="1"/>
    <col min="12046" max="12046" width="16.109375" style="18" bestFit="1" customWidth="1"/>
    <col min="12047" max="12047" width="12.5546875" style="18" bestFit="1" customWidth="1"/>
    <col min="12048" max="12048" width="4.33203125" style="18" bestFit="1" customWidth="1"/>
    <col min="12049" max="12049" width="20.77734375" style="18" bestFit="1" customWidth="1"/>
    <col min="12050" max="12050" width="16.77734375" style="18" bestFit="1" customWidth="1"/>
    <col min="12051" max="12051" width="17" style="18" bestFit="1" customWidth="1"/>
    <col min="12052" max="12052" width="20.77734375" style="18" bestFit="1" customWidth="1"/>
    <col min="12053" max="12053" width="22.21875" style="18" bestFit="1" customWidth="1"/>
    <col min="12054" max="12054" width="12.5546875" style="18" bestFit="1" customWidth="1"/>
    <col min="12055" max="12055" width="55.21875" style="18" bestFit="1" customWidth="1"/>
    <col min="12056" max="12056" width="25.88671875" style="18" bestFit="1" customWidth="1"/>
    <col min="12057" max="12057" width="15.77734375" style="18" bestFit="1" customWidth="1"/>
    <col min="12058" max="12058" width="18.33203125" style="18" bestFit="1" customWidth="1"/>
    <col min="12059" max="12059" width="65.5546875" style="18" bestFit="1" customWidth="1"/>
    <col min="12060" max="12060" width="65.6640625" style="18" bestFit="1" customWidth="1"/>
    <col min="12061" max="12061" width="4.6640625" style="18" bestFit="1" customWidth="1"/>
    <col min="12062" max="12288" width="8.88671875" style="18" customWidth="1"/>
    <col min="12289" max="12289" width="4.6640625" style="18" bestFit="1" customWidth="1"/>
    <col min="12290" max="12290" width="16.77734375" style="18" bestFit="1" customWidth="1"/>
    <col min="12291" max="12291" width="8.88671875" style="18" bestFit="1" customWidth="1"/>
    <col min="12292" max="12292" width="1.21875" style="18" bestFit="1" customWidth="1"/>
    <col min="12293" max="12293" width="25.21875" style="18" bestFit="1" customWidth="1"/>
    <col min="12294" max="12294" width="10.88671875" style="18" bestFit="1" customWidth="1"/>
    <col min="12295" max="12296" width="16.77734375" style="18" bestFit="1" customWidth="1"/>
    <col min="12297" max="12297" width="8.88671875" style="18" bestFit="1" customWidth="1"/>
    <col min="12298" max="12298" width="16" style="18" bestFit="1" customWidth="1"/>
    <col min="12299" max="12299" width="0.33203125" style="18" bestFit="1" customWidth="1"/>
    <col min="12300" max="12300" width="16" style="18" bestFit="1" customWidth="1"/>
    <col min="12301" max="12301" width="0.6640625" style="18" bestFit="1" customWidth="1"/>
    <col min="12302" max="12302" width="16.109375" style="18" bestFit="1" customWidth="1"/>
    <col min="12303" max="12303" width="12.5546875" style="18" bestFit="1" customWidth="1"/>
    <col min="12304" max="12304" width="4.33203125" style="18" bestFit="1" customWidth="1"/>
    <col min="12305" max="12305" width="20.77734375" style="18" bestFit="1" customWidth="1"/>
    <col min="12306" max="12306" width="16.77734375" style="18" bestFit="1" customWidth="1"/>
    <col min="12307" max="12307" width="17" style="18" bestFit="1" customWidth="1"/>
    <col min="12308" max="12308" width="20.77734375" style="18" bestFit="1" customWidth="1"/>
    <col min="12309" max="12309" width="22.21875" style="18" bestFit="1" customWidth="1"/>
    <col min="12310" max="12310" width="12.5546875" style="18" bestFit="1" customWidth="1"/>
    <col min="12311" max="12311" width="55.21875" style="18" bestFit="1" customWidth="1"/>
    <col min="12312" max="12312" width="25.88671875" style="18" bestFit="1" customWidth="1"/>
    <col min="12313" max="12313" width="15.77734375" style="18" bestFit="1" customWidth="1"/>
    <col min="12314" max="12314" width="18.33203125" style="18" bestFit="1" customWidth="1"/>
    <col min="12315" max="12315" width="65.5546875" style="18" bestFit="1" customWidth="1"/>
    <col min="12316" max="12316" width="65.6640625" style="18" bestFit="1" customWidth="1"/>
    <col min="12317" max="12317" width="4.6640625" style="18" bestFit="1" customWidth="1"/>
    <col min="12318" max="12544" width="8.88671875" style="18" customWidth="1"/>
    <col min="12545" max="12545" width="4.6640625" style="18" bestFit="1" customWidth="1"/>
    <col min="12546" max="12546" width="16.77734375" style="18" bestFit="1" customWidth="1"/>
    <col min="12547" max="12547" width="8.88671875" style="18" bestFit="1" customWidth="1"/>
    <col min="12548" max="12548" width="1.21875" style="18" bestFit="1" customWidth="1"/>
    <col min="12549" max="12549" width="25.21875" style="18" bestFit="1" customWidth="1"/>
    <col min="12550" max="12550" width="10.88671875" style="18" bestFit="1" customWidth="1"/>
    <col min="12551" max="12552" width="16.77734375" style="18" bestFit="1" customWidth="1"/>
    <col min="12553" max="12553" width="8.88671875" style="18" bestFit="1" customWidth="1"/>
    <col min="12554" max="12554" width="16" style="18" bestFit="1" customWidth="1"/>
    <col min="12555" max="12555" width="0.33203125" style="18" bestFit="1" customWidth="1"/>
    <col min="12556" max="12556" width="16" style="18" bestFit="1" customWidth="1"/>
    <col min="12557" max="12557" width="0.6640625" style="18" bestFit="1" customWidth="1"/>
    <col min="12558" max="12558" width="16.109375" style="18" bestFit="1" customWidth="1"/>
    <col min="12559" max="12559" width="12.5546875" style="18" bestFit="1" customWidth="1"/>
    <col min="12560" max="12560" width="4.33203125" style="18" bestFit="1" customWidth="1"/>
    <col min="12561" max="12561" width="20.77734375" style="18" bestFit="1" customWidth="1"/>
    <col min="12562" max="12562" width="16.77734375" style="18" bestFit="1" customWidth="1"/>
    <col min="12563" max="12563" width="17" style="18" bestFit="1" customWidth="1"/>
    <col min="12564" max="12564" width="20.77734375" style="18" bestFit="1" customWidth="1"/>
    <col min="12565" max="12565" width="22.21875" style="18" bestFit="1" customWidth="1"/>
    <col min="12566" max="12566" width="12.5546875" style="18" bestFit="1" customWidth="1"/>
    <col min="12567" max="12567" width="55.21875" style="18" bestFit="1" customWidth="1"/>
    <col min="12568" max="12568" width="25.88671875" style="18" bestFit="1" customWidth="1"/>
    <col min="12569" max="12569" width="15.77734375" style="18" bestFit="1" customWidth="1"/>
    <col min="12570" max="12570" width="18.33203125" style="18" bestFit="1" customWidth="1"/>
    <col min="12571" max="12571" width="65.5546875" style="18" bestFit="1" customWidth="1"/>
    <col min="12572" max="12572" width="65.6640625" style="18" bestFit="1" customWidth="1"/>
    <col min="12573" max="12573" width="4.6640625" style="18" bestFit="1" customWidth="1"/>
    <col min="12574" max="12800" width="8.88671875" style="18" customWidth="1"/>
    <col min="12801" max="12801" width="4.6640625" style="18" bestFit="1" customWidth="1"/>
    <col min="12802" max="12802" width="16.77734375" style="18" bestFit="1" customWidth="1"/>
    <col min="12803" max="12803" width="8.88671875" style="18" bestFit="1" customWidth="1"/>
    <col min="12804" max="12804" width="1.21875" style="18" bestFit="1" customWidth="1"/>
    <col min="12805" max="12805" width="25.21875" style="18" bestFit="1" customWidth="1"/>
    <col min="12806" max="12806" width="10.88671875" style="18" bestFit="1" customWidth="1"/>
    <col min="12807" max="12808" width="16.77734375" style="18" bestFit="1" customWidth="1"/>
    <col min="12809" max="12809" width="8.88671875" style="18" bestFit="1" customWidth="1"/>
    <col min="12810" max="12810" width="16" style="18" bestFit="1" customWidth="1"/>
    <col min="12811" max="12811" width="0.33203125" style="18" bestFit="1" customWidth="1"/>
    <col min="12812" max="12812" width="16" style="18" bestFit="1" customWidth="1"/>
    <col min="12813" max="12813" width="0.6640625" style="18" bestFit="1" customWidth="1"/>
    <col min="12814" max="12814" width="16.109375" style="18" bestFit="1" customWidth="1"/>
    <col min="12815" max="12815" width="12.5546875" style="18" bestFit="1" customWidth="1"/>
    <col min="12816" max="12816" width="4.33203125" style="18" bestFit="1" customWidth="1"/>
    <col min="12817" max="12817" width="20.77734375" style="18" bestFit="1" customWidth="1"/>
    <col min="12818" max="12818" width="16.77734375" style="18" bestFit="1" customWidth="1"/>
    <col min="12819" max="12819" width="17" style="18" bestFit="1" customWidth="1"/>
    <col min="12820" max="12820" width="20.77734375" style="18" bestFit="1" customWidth="1"/>
    <col min="12821" max="12821" width="22.21875" style="18" bestFit="1" customWidth="1"/>
    <col min="12822" max="12822" width="12.5546875" style="18" bestFit="1" customWidth="1"/>
    <col min="12823" max="12823" width="55.21875" style="18" bestFit="1" customWidth="1"/>
    <col min="12824" max="12824" width="25.88671875" style="18" bestFit="1" customWidth="1"/>
    <col min="12825" max="12825" width="15.77734375" style="18" bestFit="1" customWidth="1"/>
    <col min="12826" max="12826" width="18.33203125" style="18" bestFit="1" customWidth="1"/>
    <col min="12827" max="12827" width="65.5546875" style="18" bestFit="1" customWidth="1"/>
    <col min="12828" max="12828" width="65.6640625" style="18" bestFit="1" customWidth="1"/>
    <col min="12829" max="12829" width="4.6640625" style="18" bestFit="1" customWidth="1"/>
    <col min="12830" max="13056" width="8.88671875" style="18" customWidth="1"/>
    <col min="13057" max="13057" width="4.6640625" style="18" bestFit="1" customWidth="1"/>
    <col min="13058" max="13058" width="16.77734375" style="18" bestFit="1" customWidth="1"/>
    <col min="13059" max="13059" width="8.88671875" style="18" bestFit="1" customWidth="1"/>
    <col min="13060" max="13060" width="1.21875" style="18" bestFit="1" customWidth="1"/>
    <col min="13061" max="13061" width="25.21875" style="18" bestFit="1" customWidth="1"/>
    <col min="13062" max="13062" width="10.88671875" style="18" bestFit="1" customWidth="1"/>
    <col min="13063" max="13064" width="16.77734375" style="18" bestFit="1" customWidth="1"/>
    <col min="13065" max="13065" width="8.88671875" style="18" bestFit="1" customWidth="1"/>
    <col min="13066" max="13066" width="16" style="18" bestFit="1" customWidth="1"/>
    <col min="13067" max="13067" width="0.33203125" style="18" bestFit="1" customWidth="1"/>
    <col min="13068" max="13068" width="16" style="18" bestFit="1" customWidth="1"/>
    <col min="13069" max="13069" width="0.6640625" style="18" bestFit="1" customWidth="1"/>
    <col min="13070" max="13070" width="16.109375" style="18" bestFit="1" customWidth="1"/>
    <col min="13071" max="13071" width="12.5546875" style="18" bestFit="1" customWidth="1"/>
    <col min="13072" max="13072" width="4.33203125" style="18" bestFit="1" customWidth="1"/>
    <col min="13073" max="13073" width="20.77734375" style="18" bestFit="1" customWidth="1"/>
    <col min="13074" max="13074" width="16.77734375" style="18" bestFit="1" customWidth="1"/>
    <col min="13075" max="13075" width="17" style="18" bestFit="1" customWidth="1"/>
    <col min="13076" max="13076" width="20.77734375" style="18" bestFit="1" customWidth="1"/>
    <col min="13077" max="13077" width="22.21875" style="18" bestFit="1" customWidth="1"/>
    <col min="13078" max="13078" width="12.5546875" style="18" bestFit="1" customWidth="1"/>
    <col min="13079" max="13079" width="55.21875" style="18" bestFit="1" customWidth="1"/>
    <col min="13080" max="13080" width="25.88671875" style="18" bestFit="1" customWidth="1"/>
    <col min="13081" max="13081" width="15.77734375" style="18" bestFit="1" customWidth="1"/>
    <col min="13082" max="13082" width="18.33203125" style="18" bestFit="1" customWidth="1"/>
    <col min="13083" max="13083" width="65.5546875" style="18" bestFit="1" customWidth="1"/>
    <col min="13084" max="13084" width="65.6640625" style="18" bestFit="1" customWidth="1"/>
    <col min="13085" max="13085" width="4.6640625" style="18" bestFit="1" customWidth="1"/>
    <col min="13086" max="13312" width="8.88671875" style="18" customWidth="1"/>
    <col min="13313" max="13313" width="4.6640625" style="18" bestFit="1" customWidth="1"/>
    <col min="13314" max="13314" width="16.77734375" style="18" bestFit="1" customWidth="1"/>
    <col min="13315" max="13315" width="8.88671875" style="18" bestFit="1" customWidth="1"/>
    <col min="13316" max="13316" width="1.21875" style="18" bestFit="1" customWidth="1"/>
    <col min="13317" max="13317" width="25.21875" style="18" bestFit="1" customWidth="1"/>
    <col min="13318" max="13318" width="10.88671875" style="18" bestFit="1" customWidth="1"/>
    <col min="13319" max="13320" width="16.77734375" style="18" bestFit="1" customWidth="1"/>
    <col min="13321" max="13321" width="8.88671875" style="18" bestFit="1" customWidth="1"/>
    <col min="13322" max="13322" width="16" style="18" bestFit="1" customWidth="1"/>
    <col min="13323" max="13323" width="0.33203125" style="18" bestFit="1" customWidth="1"/>
    <col min="13324" max="13324" width="16" style="18" bestFit="1" customWidth="1"/>
    <col min="13325" max="13325" width="0.6640625" style="18" bestFit="1" customWidth="1"/>
    <col min="13326" max="13326" width="16.109375" style="18" bestFit="1" customWidth="1"/>
    <col min="13327" max="13327" width="12.5546875" style="18" bestFit="1" customWidth="1"/>
    <col min="13328" max="13328" width="4.33203125" style="18" bestFit="1" customWidth="1"/>
    <col min="13329" max="13329" width="20.77734375" style="18" bestFit="1" customWidth="1"/>
    <col min="13330" max="13330" width="16.77734375" style="18" bestFit="1" customWidth="1"/>
    <col min="13331" max="13331" width="17" style="18" bestFit="1" customWidth="1"/>
    <col min="13332" max="13332" width="20.77734375" style="18" bestFit="1" customWidth="1"/>
    <col min="13333" max="13333" width="22.21875" style="18" bestFit="1" customWidth="1"/>
    <col min="13334" max="13334" width="12.5546875" style="18" bestFit="1" customWidth="1"/>
    <col min="13335" max="13335" width="55.21875" style="18" bestFit="1" customWidth="1"/>
    <col min="13336" max="13336" width="25.88671875" style="18" bestFit="1" customWidth="1"/>
    <col min="13337" max="13337" width="15.77734375" style="18" bestFit="1" customWidth="1"/>
    <col min="13338" max="13338" width="18.33203125" style="18" bestFit="1" customWidth="1"/>
    <col min="13339" max="13339" width="65.5546875" style="18" bestFit="1" customWidth="1"/>
    <col min="13340" max="13340" width="65.6640625" style="18" bestFit="1" customWidth="1"/>
    <col min="13341" max="13341" width="4.6640625" style="18" bestFit="1" customWidth="1"/>
    <col min="13342" max="13568" width="8.88671875" style="18" customWidth="1"/>
    <col min="13569" max="13569" width="4.6640625" style="18" bestFit="1" customWidth="1"/>
    <col min="13570" max="13570" width="16.77734375" style="18" bestFit="1" customWidth="1"/>
    <col min="13571" max="13571" width="8.88671875" style="18" bestFit="1" customWidth="1"/>
    <col min="13572" max="13572" width="1.21875" style="18" bestFit="1" customWidth="1"/>
    <col min="13573" max="13573" width="25.21875" style="18" bestFit="1" customWidth="1"/>
    <col min="13574" max="13574" width="10.88671875" style="18" bestFit="1" customWidth="1"/>
    <col min="13575" max="13576" width="16.77734375" style="18" bestFit="1" customWidth="1"/>
    <col min="13577" max="13577" width="8.88671875" style="18" bestFit="1" customWidth="1"/>
    <col min="13578" max="13578" width="16" style="18" bestFit="1" customWidth="1"/>
    <col min="13579" max="13579" width="0.33203125" style="18" bestFit="1" customWidth="1"/>
    <col min="13580" max="13580" width="16" style="18" bestFit="1" customWidth="1"/>
    <col min="13581" max="13581" width="0.6640625" style="18" bestFit="1" customWidth="1"/>
    <col min="13582" max="13582" width="16.109375" style="18" bestFit="1" customWidth="1"/>
    <col min="13583" max="13583" width="12.5546875" style="18" bestFit="1" customWidth="1"/>
    <col min="13584" max="13584" width="4.33203125" style="18" bestFit="1" customWidth="1"/>
    <col min="13585" max="13585" width="20.77734375" style="18" bestFit="1" customWidth="1"/>
    <col min="13586" max="13586" width="16.77734375" style="18" bestFit="1" customWidth="1"/>
    <col min="13587" max="13587" width="17" style="18" bestFit="1" customWidth="1"/>
    <col min="13588" max="13588" width="20.77734375" style="18" bestFit="1" customWidth="1"/>
    <col min="13589" max="13589" width="22.21875" style="18" bestFit="1" customWidth="1"/>
    <col min="13590" max="13590" width="12.5546875" style="18" bestFit="1" customWidth="1"/>
    <col min="13591" max="13591" width="55.21875" style="18" bestFit="1" customWidth="1"/>
    <col min="13592" max="13592" width="25.88671875" style="18" bestFit="1" customWidth="1"/>
    <col min="13593" max="13593" width="15.77734375" style="18" bestFit="1" customWidth="1"/>
    <col min="13594" max="13594" width="18.33203125" style="18" bestFit="1" customWidth="1"/>
    <col min="13595" max="13595" width="65.5546875" style="18" bestFit="1" customWidth="1"/>
    <col min="13596" max="13596" width="65.6640625" style="18" bestFit="1" customWidth="1"/>
    <col min="13597" max="13597" width="4.6640625" style="18" bestFit="1" customWidth="1"/>
    <col min="13598" max="13824" width="8.88671875" style="18" customWidth="1"/>
    <col min="13825" max="13825" width="4.6640625" style="18" bestFit="1" customWidth="1"/>
    <col min="13826" max="13826" width="16.77734375" style="18" bestFit="1" customWidth="1"/>
    <col min="13827" max="13827" width="8.88671875" style="18" bestFit="1" customWidth="1"/>
    <col min="13828" max="13828" width="1.21875" style="18" bestFit="1" customWidth="1"/>
    <col min="13829" max="13829" width="25.21875" style="18" bestFit="1" customWidth="1"/>
    <col min="13830" max="13830" width="10.88671875" style="18" bestFit="1" customWidth="1"/>
    <col min="13831" max="13832" width="16.77734375" style="18" bestFit="1" customWidth="1"/>
    <col min="13833" max="13833" width="8.88671875" style="18" bestFit="1" customWidth="1"/>
    <col min="13834" max="13834" width="16" style="18" bestFit="1" customWidth="1"/>
    <col min="13835" max="13835" width="0.33203125" style="18" bestFit="1" customWidth="1"/>
    <col min="13836" max="13836" width="16" style="18" bestFit="1" customWidth="1"/>
    <col min="13837" max="13837" width="0.6640625" style="18" bestFit="1" customWidth="1"/>
    <col min="13838" max="13838" width="16.109375" style="18" bestFit="1" customWidth="1"/>
    <col min="13839" max="13839" width="12.5546875" style="18" bestFit="1" customWidth="1"/>
    <col min="13840" max="13840" width="4.33203125" style="18" bestFit="1" customWidth="1"/>
    <col min="13841" max="13841" width="20.77734375" style="18" bestFit="1" customWidth="1"/>
    <col min="13842" max="13842" width="16.77734375" style="18" bestFit="1" customWidth="1"/>
    <col min="13843" max="13843" width="17" style="18" bestFit="1" customWidth="1"/>
    <col min="13844" max="13844" width="20.77734375" style="18" bestFit="1" customWidth="1"/>
    <col min="13845" max="13845" width="22.21875" style="18" bestFit="1" customWidth="1"/>
    <col min="13846" max="13846" width="12.5546875" style="18" bestFit="1" customWidth="1"/>
    <col min="13847" max="13847" width="55.21875" style="18" bestFit="1" customWidth="1"/>
    <col min="13848" max="13848" width="25.88671875" style="18" bestFit="1" customWidth="1"/>
    <col min="13849" max="13849" width="15.77734375" style="18" bestFit="1" customWidth="1"/>
    <col min="13850" max="13850" width="18.33203125" style="18" bestFit="1" customWidth="1"/>
    <col min="13851" max="13851" width="65.5546875" style="18" bestFit="1" customWidth="1"/>
    <col min="13852" max="13852" width="65.6640625" style="18" bestFit="1" customWidth="1"/>
    <col min="13853" max="13853" width="4.6640625" style="18" bestFit="1" customWidth="1"/>
    <col min="13854" max="14080" width="8.88671875" style="18" customWidth="1"/>
    <col min="14081" max="14081" width="4.6640625" style="18" bestFit="1" customWidth="1"/>
    <col min="14082" max="14082" width="16.77734375" style="18" bestFit="1" customWidth="1"/>
    <col min="14083" max="14083" width="8.88671875" style="18" bestFit="1" customWidth="1"/>
    <col min="14084" max="14084" width="1.21875" style="18" bestFit="1" customWidth="1"/>
    <col min="14085" max="14085" width="25.21875" style="18" bestFit="1" customWidth="1"/>
    <col min="14086" max="14086" width="10.88671875" style="18" bestFit="1" customWidth="1"/>
    <col min="14087" max="14088" width="16.77734375" style="18" bestFit="1" customWidth="1"/>
    <col min="14089" max="14089" width="8.88671875" style="18" bestFit="1" customWidth="1"/>
    <col min="14090" max="14090" width="16" style="18" bestFit="1" customWidth="1"/>
    <col min="14091" max="14091" width="0.33203125" style="18" bestFit="1" customWidth="1"/>
    <col min="14092" max="14092" width="16" style="18" bestFit="1" customWidth="1"/>
    <col min="14093" max="14093" width="0.6640625" style="18" bestFit="1" customWidth="1"/>
    <col min="14094" max="14094" width="16.109375" style="18" bestFit="1" customWidth="1"/>
    <col min="14095" max="14095" width="12.5546875" style="18" bestFit="1" customWidth="1"/>
    <col min="14096" max="14096" width="4.33203125" style="18" bestFit="1" customWidth="1"/>
    <col min="14097" max="14097" width="20.77734375" style="18" bestFit="1" customWidth="1"/>
    <col min="14098" max="14098" width="16.77734375" style="18" bestFit="1" customWidth="1"/>
    <col min="14099" max="14099" width="17" style="18" bestFit="1" customWidth="1"/>
    <col min="14100" max="14100" width="20.77734375" style="18" bestFit="1" customWidth="1"/>
    <col min="14101" max="14101" width="22.21875" style="18" bestFit="1" customWidth="1"/>
    <col min="14102" max="14102" width="12.5546875" style="18" bestFit="1" customWidth="1"/>
    <col min="14103" max="14103" width="55.21875" style="18" bestFit="1" customWidth="1"/>
    <col min="14104" max="14104" width="25.88671875" style="18" bestFit="1" customWidth="1"/>
    <col min="14105" max="14105" width="15.77734375" style="18" bestFit="1" customWidth="1"/>
    <col min="14106" max="14106" width="18.33203125" style="18" bestFit="1" customWidth="1"/>
    <col min="14107" max="14107" width="65.5546875" style="18" bestFit="1" customWidth="1"/>
    <col min="14108" max="14108" width="65.6640625" style="18" bestFit="1" customWidth="1"/>
    <col min="14109" max="14109" width="4.6640625" style="18" bestFit="1" customWidth="1"/>
    <col min="14110" max="14336" width="8.88671875" style="18" customWidth="1"/>
    <col min="14337" max="14337" width="4.6640625" style="18" bestFit="1" customWidth="1"/>
    <col min="14338" max="14338" width="16.77734375" style="18" bestFit="1" customWidth="1"/>
    <col min="14339" max="14339" width="8.88671875" style="18" bestFit="1" customWidth="1"/>
    <col min="14340" max="14340" width="1.21875" style="18" bestFit="1" customWidth="1"/>
    <col min="14341" max="14341" width="25.21875" style="18" bestFit="1" customWidth="1"/>
    <col min="14342" max="14342" width="10.88671875" style="18" bestFit="1" customWidth="1"/>
    <col min="14343" max="14344" width="16.77734375" style="18" bestFit="1" customWidth="1"/>
    <col min="14345" max="14345" width="8.88671875" style="18" bestFit="1" customWidth="1"/>
    <col min="14346" max="14346" width="16" style="18" bestFit="1" customWidth="1"/>
    <col min="14347" max="14347" width="0.33203125" style="18" bestFit="1" customWidth="1"/>
    <col min="14348" max="14348" width="16" style="18" bestFit="1" customWidth="1"/>
    <col min="14349" max="14349" width="0.6640625" style="18" bestFit="1" customWidth="1"/>
    <col min="14350" max="14350" width="16.109375" style="18" bestFit="1" customWidth="1"/>
    <col min="14351" max="14351" width="12.5546875" style="18" bestFit="1" customWidth="1"/>
    <col min="14352" max="14352" width="4.33203125" style="18" bestFit="1" customWidth="1"/>
    <col min="14353" max="14353" width="20.77734375" style="18" bestFit="1" customWidth="1"/>
    <col min="14354" max="14354" width="16.77734375" style="18" bestFit="1" customWidth="1"/>
    <col min="14355" max="14355" width="17" style="18" bestFit="1" customWidth="1"/>
    <col min="14356" max="14356" width="20.77734375" style="18" bestFit="1" customWidth="1"/>
    <col min="14357" max="14357" width="22.21875" style="18" bestFit="1" customWidth="1"/>
    <col min="14358" max="14358" width="12.5546875" style="18" bestFit="1" customWidth="1"/>
    <col min="14359" max="14359" width="55.21875" style="18" bestFit="1" customWidth="1"/>
    <col min="14360" max="14360" width="25.88671875" style="18" bestFit="1" customWidth="1"/>
    <col min="14361" max="14361" width="15.77734375" style="18" bestFit="1" customWidth="1"/>
    <col min="14362" max="14362" width="18.33203125" style="18" bestFit="1" customWidth="1"/>
    <col min="14363" max="14363" width="65.5546875" style="18" bestFit="1" customWidth="1"/>
    <col min="14364" max="14364" width="65.6640625" style="18" bestFit="1" customWidth="1"/>
    <col min="14365" max="14365" width="4.6640625" style="18" bestFit="1" customWidth="1"/>
    <col min="14366" max="14592" width="8.88671875" style="18" customWidth="1"/>
    <col min="14593" max="14593" width="4.6640625" style="18" bestFit="1" customWidth="1"/>
    <col min="14594" max="14594" width="16.77734375" style="18" bestFit="1" customWidth="1"/>
    <col min="14595" max="14595" width="8.88671875" style="18" bestFit="1" customWidth="1"/>
    <col min="14596" max="14596" width="1.21875" style="18" bestFit="1" customWidth="1"/>
    <col min="14597" max="14597" width="25.21875" style="18" bestFit="1" customWidth="1"/>
    <col min="14598" max="14598" width="10.88671875" style="18" bestFit="1" customWidth="1"/>
    <col min="14599" max="14600" width="16.77734375" style="18" bestFit="1" customWidth="1"/>
    <col min="14601" max="14601" width="8.88671875" style="18" bestFit="1" customWidth="1"/>
    <col min="14602" max="14602" width="16" style="18" bestFit="1" customWidth="1"/>
    <col min="14603" max="14603" width="0.33203125" style="18" bestFit="1" customWidth="1"/>
    <col min="14604" max="14604" width="16" style="18" bestFit="1" customWidth="1"/>
    <col min="14605" max="14605" width="0.6640625" style="18" bestFit="1" customWidth="1"/>
    <col min="14606" max="14606" width="16.109375" style="18" bestFit="1" customWidth="1"/>
    <col min="14607" max="14607" width="12.5546875" style="18" bestFit="1" customWidth="1"/>
    <col min="14608" max="14608" width="4.33203125" style="18" bestFit="1" customWidth="1"/>
    <col min="14609" max="14609" width="20.77734375" style="18" bestFit="1" customWidth="1"/>
    <col min="14610" max="14610" width="16.77734375" style="18" bestFit="1" customWidth="1"/>
    <col min="14611" max="14611" width="17" style="18" bestFit="1" customWidth="1"/>
    <col min="14612" max="14612" width="20.77734375" style="18" bestFit="1" customWidth="1"/>
    <col min="14613" max="14613" width="22.21875" style="18" bestFit="1" customWidth="1"/>
    <col min="14614" max="14614" width="12.5546875" style="18" bestFit="1" customWidth="1"/>
    <col min="14615" max="14615" width="55.21875" style="18" bestFit="1" customWidth="1"/>
    <col min="14616" max="14616" width="25.88671875" style="18" bestFit="1" customWidth="1"/>
    <col min="14617" max="14617" width="15.77734375" style="18" bestFit="1" customWidth="1"/>
    <col min="14618" max="14618" width="18.33203125" style="18" bestFit="1" customWidth="1"/>
    <col min="14619" max="14619" width="65.5546875" style="18" bestFit="1" customWidth="1"/>
    <col min="14620" max="14620" width="65.6640625" style="18" bestFit="1" customWidth="1"/>
    <col min="14621" max="14621" width="4.6640625" style="18" bestFit="1" customWidth="1"/>
    <col min="14622" max="14848" width="8.88671875" style="18" customWidth="1"/>
    <col min="14849" max="14849" width="4.6640625" style="18" bestFit="1" customWidth="1"/>
    <col min="14850" max="14850" width="16.77734375" style="18" bestFit="1" customWidth="1"/>
    <col min="14851" max="14851" width="8.88671875" style="18" bestFit="1" customWidth="1"/>
    <col min="14852" max="14852" width="1.21875" style="18" bestFit="1" customWidth="1"/>
    <col min="14853" max="14853" width="25.21875" style="18" bestFit="1" customWidth="1"/>
    <col min="14854" max="14854" width="10.88671875" style="18" bestFit="1" customWidth="1"/>
    <col min="14855" max="14856" width="16.77734375" style="18" bestFit="1" customWidth="1"/>
    <col min="14857" max="14857" width="8.88671875" style="18" bestFit="1" customWidth="1"/>
    <col min="14858" max="14858" width="16" style="18" bestFit="1" customWidth="1"/>
    <col min="14859" max="14859" width="0.33203125" style="18" bestFit="1" customWidth="1"/>
    <col min="14860" max="14860" width="16" style="18" bestFit="1" customWidth="1"/>
    <col min="14861" max="14861" width="0.6640625" style="18" bestFit="1" customWidth="1"/>
    <col min="14862" max="14862" width="16.109375" style="18" bestFit="1" customWidth="1"/>
    <col min="14863" max="14863" width="12.5546875" style="18" bestFit="1" customWidth="1"/>
    <col min="14864" max="14864" width="4.33203125" style="18" bestFit="1" customWidth="1"/>
    <col min="14865" max="14865" width="20.77734375" style="18" bestFit="1" customWidth="1"/>
    <col min="14866" max="14866" width="16.77734375" style="18" bestFit="1" customWidth="1"/>
    <col min="14867" max="14867" width="17" style="18" bestFit="1" customWidth="1"/>
    <col min="14868" max="14868" width="20.77734375" style="18" bestFit="1" customWidth="1"/>
    <col min="14869" max="14869" width="22.21875" style="18" bestFit="1" customWidth="1"/>
    <col min="14870" max="14870" width="12.5546875" style="18" bestFit="1" customWidth="1"/>
    <col min="14871" max="14871" width="55.21875" style="18" bestFit="1" customWidth="1"/>
    <col min="14872" max="14872" width="25.88671875" style="18" bestFit="1" customWidth="1"/>
    <col min="14873" max="14873" width="15.77734375" style="18" bestFit="1" customWidth="1"/>
    <col min="14874" max="14874" width="18.33203125" style="18" bestFit="1" customWidth="1"/>
    <col min="14875" max="14875" width="65.5546875" style="18" bestFit="1" customWidth="1"/>
    <col min="14876" max="14876" width="65.6640625" style="18" bestFit="1" customWidth="1"/>
    <col min="14877" max="14877" width="4.6640625" style="18" bestFit="1" customWidth="1"/>
    <col min="14878" max="15104" width="8.88671875" style="18" customWidth="1"/>
    <col min="15105" max="15105" width="4.6640625" style="18" bestFit="1" customWidth="1"/>
    <col min="15106" max="15106" width="16.77734375" style="18" bestFit="1" customWidth="1"/>
    <col min="15107" max="15107" width="8.88671875" style="18" bestFit="1" customWidth="1"/>
    <col min="15108" max="15108" width="1.21875" style="18" bestFit="1" customWidth="1"/>
    <col min="15109" max="15109" width="25.21875" style="18" bestFit="1" customWidth="1"/>
    <col min="15110" max="15110" width="10.88671875" style="18" bestFit="1" customWidth="1"/>
    <col min="15111" max="15112" width="16.77734375" style="18" bestFit="1" customWidth="1"/>
    <col min="15113" max="15113" width="8.88671875" style="18" bestFit="1" customWidth="1"/>
    <col min="15114" max="15114" width="16" style="18" bestFit="1" customWidth="1"/>
    <col min="15115" max="15115" width="0.33203125" style="18" bestFit="1" customWidth="1"/>
    <col min="15116" max="15116" width="16" style="18" bestFit="1" customWidth="1"/>
    <col min="15117" max="15117" width="0.6640625" style="18" bestFit="1" customWidth="1"/>
    <col min="15118" max="15118" width="16.109375" style="18" bestFit="1" customWidth="1"/>
    <col min="15119" max="15119" width="12.5546875" style="18" bestFit="1" customWidth="1"/>
    <col min="15120" max="15120" width="4.33203125" style="18" bestFit="1" customWidth="1"/>
    <col min="15121" max="15121" width="20.77734375" style="18" bestFit="1" customWidth="1"/>
    <col min="15122" max="15122" width="16.77734375" style="18" bestFit="1" customWidth="1"/>
    <col min="15123" max="15123" width="17" style="18" bestFit="1" customWidth="1"/>
    <col min="15124" max="15124" width="20.77734375" style="18" bestFit="1" customWidth="1"/>
    <col min="15125" max="15125" width="22.21875" style="18" bestFit="1" customWidth="1"/>
    <col min="15126" max="15126" width="12.5546875" style="18" bestFit="1" customWidth="1"/>
    <col min="15127" max="15127" width="55.21875" style="18" bestFit="1" customWidth="1"/>
    <col min="15128" max="15128" width="25.88671875" style="18" bestFit="1" customWidth="1"/>
    <col min="15129" max="15129" width="15.77734375" style="18" bestFit="1" customWidth="1"/>
    <col min="15130" max="15130" width="18.33203125" style="18" bestFit="1" customWidth="1"/>
    <col min="15131" max="15131" width="65.5546875" style="18" bestFit="1" customWidth="1"/>
    <col min="15132" max="15132" width="65.6640625" style="18" bestFit="1" customWidth="1"/>
    <col min="15133" max="15133" width="4.6640625" style="18" bestFit="1" customWidth="1"/>
    <col min="15134" max="15360" width="8.88671875" style="18" customWidth="1"/>
    <col min="15361" max="15361" width="4.6640625" style="18" bestFit="1" customWidth="1"/>
    <col min="15362" max="15362" width="16.77734375" style="18" bestFit="1" customWidth="1"/>
    <col min="15363" max="15363" width="8.88671875" style="18" bestFit="1" customWidth="1"/>
    <col min="15364" max="15364" width="1.21875" style="18" bestFit="1" customWidth="1"/>
    <col min="15365" max="15365" width="25.21875" style="18" bestFit="1" customWidth="1"/>
    <col min="15366" max="15366" width="10.88671875" style="18" bestFit="1" customWidth="1"/>
    <col min="15367" max="15368" width="16.77734375" style="18" bestFit="1" customWidth="1"/>
    <col min="15369" max="15369" width="8.88671875" style="18" bestFit="1" customWidth="1"/>
    <col min="15370" max="15370" width="16" style="18" bestFit="1" customWidth="1"/>
    <col min="15371" max="15371" width="0.33203125" style="18" bestFit="1" customWidth="1"/>
    <col min="15372" max="15372" width="16" style="18" bestFit="1" customWidth="1"/>
    <col min="15373" max="15373" width="0.6640625" style="18" bestFit="1" customWidth="1"/>
    <col min="15374" max="15374" width="16.109375" style="18" bestFit="1" customWidth="1"/>
    <col min="15375" max="15375" width="12.5546875" style="18" bestFit="1" customWidth="1"/>
    <col min="15376" max="15376" width="4.33203125" style="18" bestFit="1" customWidth="1"/>
    <col min="15377" max="15377" width="20.77734375" style="18" bestFit="1" customWidth="1"/>
    <col min="15378" max="15378" width="16.77734375" style="18" bestFit="1" customWidth="1"/>
    <col min="15379" max="15379" width="17" style="18" bestFit="1" customWidth="1"/>
    <col min="15380" max="15380" width="20.77734375" style="18" bestFit="1" customWidth="1"/>
    <col min="15381" max="15381" width="22.21875" style="18" bestFit="1" customWidth="1"/>
    <col min="15382" max="15382" width="12.5546875" style="18" bestFit="1" customWidth="1"/>
    <col min="15383" max="15383" width="55.21875" style="18" bestFit="1" customWidth="1"/>
    <col min="15384" max="15384" width="25.88671875" style="18" bestFit="1" customWidth="1"/>
    <col min="15385" max="15385" width="15.77734375" style="18" bestFit="1" customWidth="1"/>
    <col min="15386" max="15386" width="18.33203125" style="18" bestFit="1" customWidth="1"/>
    <col min="15387" max="15387" width="65.5546875" style="18" bestFit="1" customWidth="1"/>
    <col min="15388" max="15388" width="65.6640625" style="18" bestFit="1" customWidth="1"/>
    <col min="15389" max="15389" width="4.6640625" style="18" bestFit="1" customWidth="1"/>
    <col min="15390" max="15616" width="8.88671875" style="18" customWidth="1"/>
    <col min="15617" max="15617" width="4.6640625" style="18" bestFit="1" customWidth="1"/>
    <col min="15618" max="15618" width="16.77734375" style="18" bestFit="1" customWidth="1"/>
    <col min="15619" max="15619" width="8.88671875" style="18" bestFit="1" customWidth="1"/>
    <col min="15620" max="15620" width="1.21875" style="18" bestFit="1" customWidth="1"/>
    <col min="15621" max="15621" width="25.21875" style="18" bestFit="1" customWidth="1"/>
    <col min="15622" max="15622" width="10.88671875" style="18" bestFit="1" customWidth="1"/>
    <col min="15623" max="15624" width="16.77734375" style="18" bestFit="1" customWidth="1"/>
    <col min="15625" max="15625" width="8.88671875" style="18" bestFit="1" customWidth="1"/>
    <col min="15626" max="15626" width="16" style="18" bestFit="1" customWidth="1"/>
    <col min="15627" max="15627" width="0.33203125" style="18" bestFit="1" customWidth="1"/>
    <col min="15628" max="15628" width="16" style="18" bestFit="1" customWidth="1"/>
    <col min="15629" max="15629" width="0.6640625" style="18" bestFit="1" customWidth="1"/>
    <col min="15630" max="15630" width="16.109375" style="18" bestFit="1" customWidth="1"/>
    <col min="15631" max="15631" width="12.5546875" style="18" bestFit="1" customWidth="1"/>
    <col min="15632" max="15632" width="4.33203125" style="18" bestFit="1" customWidth="1"/>
    <col min="15633" max="15633" width="20.77734375" style="18" bestFit="1" customWidth="1"/>
    <col min="15634" max="15634" width="16.77734375" style="18" bestFit="1" customWidth="1"/>
    <col min="15635" max="15635" width="17" style="18" bestFit="1" customWidth="1"/>
    <col min="15636" max="15636" width="20.77734375" style="18" bestFit="1" customWidth="1"/>
    <col min="15637" max="15637" width="22.21875" style="18" bestFit="1" customWidth="1"/>
    <col min="15638" max="15638" width="12.5546875" style="18" bestFit="1" customWidth="1"/>
    <col min="15639" max="15639" width="55.21875" style="18" bestFit="1" customWidth="1"/>
    <col min="15640" max="15640" width="25.88671875" style="18" bestFit="1" customWidth="1"/>
    <col min="15641" max="15641" width="15.77734375" style="18" bestFit="1" customWidth="1"/>
    <col min="15642" max="15642" width="18.33203125" style="18" bestFit="1" customWidth="1"/>
    <col min="15643" max="15643" width="65.5546875" style="18" bestFit="1" customWidth="1"/>
    <col min="15644" max="15644" width="65.6640625" style="18" bestFit="1" customWidth="1"/>
    <col min="15645" max="15645" width="4.6640625" style="18" bestFit="1" customWidth="1"/>
    <col min="15646" max="15872" width="8.88671875" style="18" customWidth="1"/>
    <col min="15873" max="15873" width="4.6640625" style="18" bestFit="1" customWidth="1"/>
    <col min="15874" max="15874" width="16.77734375" style="18" bestFit="1" customWidth="1"/>
    <col min="15875" max="15875" width="8.88671875" style="18" bestFit="1" customWidth="1"/>
    <col min="15876" max="15876" width="1.21875" style="18" bestFit="1" customWidth="1"/>
    <col min="15877" max="15877" width="25.21875" style="18" bestFit="1" customWidth="1"/>
    <col min="15878" max="15878" width="10.88671875" style="18" bestFit="1" customWidth="1"/>
    <col min="15879" max="15880" width="16.77734375" style="18" bestFit="1" customWidth="1"/>
    <col min="15881" max="15881" width="8.88671875" style="18" bestFit="1" customWidth="1"/>
    <col min="15882" max="15882" width="16" style="18" bestFit="1" customWidth="1"/>
    <col min="15883" max="15883" width="0.33203125" style="18" bestFit="1" customWidth="1"/>
    <col min="15884" max="15884" width="16" style="18" bestFit="1" customWidth="1"/>
    <col min="15885" max="15885" width="0.6640625" style="18" bestFit="1" customWidth="1"/>
    <col min="15886" max="15886" width="16.109375" style="18" bestFit="1" customWidth="1"/>
    <col min="15887" max="15887" width="12.5546875" style="18" bestFit="1" customWidth="1"/>
    <col min="15888" max="15888" width="4.33203125" style="18" bestFit="1" customWidth="1"/>
    <col min="15889" max="15889" width="20.77734375" style="18" bestFit="1" customWidth="1"/>
    <col min="15890" max="15890" width="16.77734375" style="18" bestFit="1" customWidth="1"/>
    <col min="15891" max="15891" width="17" style="18" bestFit="1" customWidth="1"/>
    <col min="15892" max="15892" width="20.77734375" style="18" bestFit="1" customWidth="1"/>
    <col min="15893" max="15893" width="22.21875" style="18" bestFit="1" customWidth="1"/>
    <col min="15894" max="15894" width="12.5546875" style="18" bestFit="1" customWidth="1"/>
    <col min="15895" max="15895" width="55.21875" style="18" bestFit="1" customWidth="1"/>
    <col min="15896" max="15896" width="25.88671875" style="18" bestFit="1" customWidth="1"/>
    <col min="15897" max="15897" width="15.77734375" style="18" bestFit="1" customWidth="1"/>
    <col min="15898" max="15898" width="18.33203125" style="18" bestFit="1" customWidth="1"/>
    <col min="15899" max="15899" width="65.5546875" style="18" bestFit="1" customWidth="1"/>
    <col min="15900" max="15900" width="65.6640625" style="18" bestFit="1" customWidth="1"/>
    <col min="15901" max="15901" width="4.6640625" style="18" bestFit="1" customWidth="1"/>
    <col min="15902" max="16128" width="8.88671875" style="18" customWidth="1"/>
    <col min="16129" max="16129" width="4.6640625" style="18" bestFit="1" customWidth="1"/>
    <col min="16130" max="16130" width="16.77734375" style="18" bestFit="1" customWidth="1"/>
    <col min="16131" max="16131" width="8.88671875" style="18" bestFit="1" customWidth="1"/>
    <col min="16132" max="16132" width="1.21875" style="18" bestFit="1" customWidth="1"/>
    <col min="16133" max="16133" width="25.21875" style="18" bestFit="1" customWidth="1"/>
    <col min="16134" max="16134" width="10.88671875" style="18" bestFit="1" customWidth="1"/>
    <col min="16135" max="16136" width="16.77734375" style="18" bestFit="1" customWidth="1"/>
    <col min="16137" max="16137" width="8.88671875" style="18" bestFit="1" customWidth="1"/>
    <col min="16138" max="16138" width="16" style="18" bestFit="1" customWidth="1"/>
    <col min="16139" max="16139" width="0.33203125" style="18" bestFit="1" customWidth="1"/>
    <col min="16140" max="16140" width="16" style="18" bestFit="1" customWidth="1"/>
    <col min="16141" max="16141" width="0.6640625" style="18" bestFit="1" customWidth="1"/>
    <col min="16142" max="16142" width="16.109375" style="18" bestFit="1" customWidth="1"/>
    <col min="16143" max="16143" width="12.5546875" style="18" bestFit="1" customWidth="1"/>
    <col min="16144" max="16144" width="4.33203125" style="18" bestFit="1" customWidth="1"/>
    <col min="16145" max="16145" width="20.77734375" style="18" bestFit="1" customWidth="1"/>
    <col min="16146" max="16146" width="16.77734375" style="18" bestFit="1" customWidth="1"/>
    <col min="16147" max="16147" width="17" style="18" bestFit="1" customWidth="1"/>
    <col min="16148" max="16148" width="20.77734375" style="18" bestFit="1" customWidth="1"/>
    <col min="16149" max="16149" width="22.21875" style="18" bestFit="1" customWidth="1"/>
    <col min="16150" max="16150" width="12.5546875" style="18" bestFit="1" customWidth="1"/>
    <col min="16151" max="16151" width="55.21875" style="18" bestFit="1" customWidth="1"/>
    <col min="16152" max="16152" width="25.88671875" style="18" bestFit="1" customWidth="1"/>
    <col min="16153" max="16153" width="15.77734375" style="18" bestFit="1" customWidth="1"/>
    <col min="16154" max="16154" width="18.33203125" style="18" bestFit="1" customWidth="1"/>
    <col min="16155" max="16155" width="65.5546875" style="18" bestFit="1" customWidth="1"/>
    <col min="16156" max="16156" width="65.6640625" style="18" bestFit="1" customWidth="1"/>
    <col min="16157" max="16157" width="4.6640625" style="18" bestFit="1" customWidth="1"/>
    <col min="16158" max="16384" width="8.88671875" style="18" customWidth="1"/>
  </cols>
  <sheetData>
    <row r="1" spans="1:29" ht="16.05" customHeight="1" thickBot="1">
      <c r="A1" s="1"/>
      <c r="B1" s="254" t="s">
        <v>331</v>
      </c>
      <c r="C1" s="255"/>
      <c r="D1" s="255"/>
      <c r="E1" s="255"/>
      <c r="F1" s="255"/>
      <c r="G1" s="255"/>
      <c r="H1" s="255"/>
      <c r="I1" s="255"/>
      <c r="J1" s="255"/>
      <c r="K1" s="255"/>
      <c r="L1" s="255"/>
      <c r="M1" s="255"/>
      <c r="N1" s="255"/>
      <c r="O1" s="255"/>
      <c r="P1" s="255"/>
      <c r="Q1" s="1"/>
      <c r="R1" s="1"/>
      <c r="S1" s="1"/>
      <c r="T1" s="1"/>
      <c r="U1" s="1"/>
      <c r="V1" s="1"/>
      <c r="W1" s="1"/>
      <c r="X1" s="1"/>
      <c r="Y1" s="1"/>
      <c r="Z1" s="1"/>
      <c r="AA1" s="1"/>
      <c r="AB1" s="1"/>
      <c r="AC1" s="1"/>
    </row>
    <row r="2" spans="1:29" ht="25.05" customHeight="1" thickBot="1">
      <c r="A2" s="1"/>
      <c r="B2" s="256" t="s">
        <v>332</v>
      </c>
      <c r="C2" s="255"/>
      <c r="D2" s="257" t="s">
        <v>333</v>
      </c>
      <c r="E2" s="258"/>
      <c r="F2" s="258"/>
      <c r="G2" s="258"/>
      <c r="H2" s="258"/>
      <c r="I2" s="259"/>
      <c r="J2" s="1"/>
      <c r="K2" s="1"/>
      <c r="L2" s="1"/>
      <c r="M2" s="1"/>
      <c r="N2" s="1"/>
      <c r="O2" s="1"/>
      <c r="P2" s="1"/>
      <c r="Q2" s="1"/>
      <c r="R2" s="1"/>
      <c r="S2" s="1"/>
      <c r="T2" s="1"/>
      <c r="U2" s="1"/>
      <c r="V2" s="1"/>
      <c r="W2" s="1"/>
      <c r="X2" s="1"/>
      <c r="Y2" s="1"/>
      <c r="Z2" s="1"/>
      <c r="AA2" s="1"/>
      <c r="AB2" s="1"/>
      <c r="AC2" s="1"/>
    </row>
    <row r="3" spans="1:29" ht="9" customHeight="1" thickBot="1">
      <c r="A3" s="1"/>
      <c r="B3" s="1"/>
      <c r="C3" s="1"/>
      <c r="D3" s="1"/>
      <c r="E3" s="1"/>
      <c r="F3" s="1"/>
      <c r="G3" s="1"/>
      <c r="H3" s="1"/>
      <c r="I3" s="1"/>
      <c r="J3" s="1"/>
      <c r="K3" s="256" t="s">
        <v>334</v>
      </c>
      <c r="L3" s="255"/>
      <c r="M3" s="255"/>
      <c r="N3" s="260" t="s">
        <v>335</v>
      </c>
      <c r="O3" s="261"/>
      <c r="P3" s="262"/>
      <c r="Q3" s="1"/>
      <c r="R3" s="1"/>
      <c r="S3" s="1"/>
      <c r="T3" s="1"/>
      <c r="U3" s="1"/>
      <c r="V3" s="1"/>
      <c r="W3" s="1"/>
      <c r="X3" s="1"/>
      <c r="Y3" s="1"/>
      <c r="Z3" s="1"/>
      <c r="AA3" s="1"/>
      <c r="AB3" s="1"/>
      <c r="AC3" s="1"/>
    </row>
    <row r="4" spans="1:29" ht="16.05" customHeight="1" thickBot="1">
      <c r="A4" s="1"/>
      <c r="B4" s="256" t="s">
        <v>336</v>
      </c>
      <c r="C4" s="255"/>
      <c r="D4" s="260" t="s">
        <v>337</v>
      </c>
      <c r="E4" s="261"/>
      <c r="F4" s="261"/>
      <c r="G4" s="261"/>
      <c r="H4" s="261"/>
      <c r="I4" s="262"/>
      <c r="J4" s="1"/>
      <c r="K4" s="255"/>
      <c r="L4" s="255"/>
      <c r="M4" s="255"/>
      <c r="N4" s="263"/>
      <c r="O4" s="264"/>
      <c r="P4" s="265"/>
      <c r="Q4" s="1"/>
      <c r="R4" s="1"/>
      <c r="S4" s="1"/>
      <c r="T4" s="1"/>
      <c r="U4" s="1"/>
      <c r="V4" s="1"/>
      <c r="W4" s="1"/>
      <c r="X4" s="1"/>
      <c r="Y4" s="1"/>
      <c r="Z4" s="1"/>
      <c r="AA4" s="1"/>
      <c r="AB4" s="1"/>
      <c r="AC4" s="1"/>
    </row>
    <row r="5" spans="1:29" ht="9" customHeight="1" thickBot="1">
      <c r="A5" s="1"/>
      <c r="B5" s="255"/>
      <c r="C5" s="255"/>
      <c r="D5" s="263"/>
      <c r="E5" s="264"/>
      <c r="F5" s="264"/>
      <c r="G5" s="264"/>
      <c r="H5" s="264"/>
      <c r="I5" s="265"/>
      <c r="J5" s="1"/>
      <c r="K5" s="1"/>
      <c r="L5" s="1"/>
      <c r="M5" s="1"/>
      <c r="N5" s="1"/>
      <c r="O5" s="1"/>
      <c r="P5" s="1"/>
      <c r="Q5" s="1"/>
      <c r="R5" s="1"/>
      <c r="S5" s="1"/>
      <c r="T5" s="1"/>
      <c r="U5" s="1"/>
      <c r="V5" s="1"/>
      <c r="W5" s="1"/>
      <c r="X5" s="1"/>
      <c r="Y5" s="1"/>
      <c r="Z5" s="1"/>
      <c r="AA5" s="1"/>
      <c r="AB5" s="1"/>
      <c r="AC5" s="1"/>
    </row>
    <row r="6" spans="1:29" ht="9" customHeight="1" thickBot="1">
      <c r="A6" s="1"/>
      <c r="B6" s="1"/>
      <c r="C6" s="1"/>
      <c r="D6" s="1"/>
      <c r="E6" s="1"/>
      <c r="F6" s="1"/>
      <c r="G6" s="1"/>
      <c r="H6" s="1"/>
      <c r="I6" s="1"/>
      <c r="J6" s="1"/>
      <c r="K6" s="256" t="s">
        <v>338</v>
      </c>
      <c r="L6" s="255"/>
      <c r="M6" s="255"/>
      <c r="N6" s="260" t="s">
        <v>339</v>
      </c>
      <c r="O6" s="261"/>
      <c r="P6" s="262"/>
      <c r="Q6" s="1"/>
      <c r="R6" s="1"/>
      <c r="S6" s="1"/>
      <c r="T6" s="1"/>
      <c r="U6" s="1"/>
      <c r="V6" s="1"/>
      <c r="W6" s="1"/>
      <c r="X6" s="1"/>
      <c r="Y6" s="1"/>
      <c r="Z6" s="1"/>
      <c r="AA6" s="1"/>
      <c r="AB6" s="1"/>
      <c r="AC6" s="1"/>
    </row>
    <row r="7" spans="1:29" ht="16.05" customHeight="1" thickBot="1">
      <c r="A7" s="1"/>
      <c r="B7" s="256" t="s">
        <v>340</v>
      </c>
      <c r="C7" s="255"/>
      <c r="D7" s="260" t="s">
        <v>341</v>
      </c>
      <c r="E7" s="261"/>
      <c r="F7" s="261"/>
      <c r="G7" s="261"/>
      <c r="H7" s="261"/>
      <c r="I7" s="262"/>
      <c r="J7" s="1"/>
      <c r="K7" s="255"/>
      <c r="L7" s="255"/>
      <c r="M7" s="255"/>
      <c r="N7" s="263"/>
      <c r="O7" s="264"/>
      <c r="P7" s="265"/>
      <c r="Q7" s="1"/>
      <c r="R7" s="1"/>
      <c r="S7" s="1"/>
      <c r="T7" s="1"/>
      <c r="U7" s="1"/>
      <c r="V7" s="1"/>
      <c r="W7" s="1"/>
      <c r="X7" s="1"/>
      <c r="Y7" s="1"/>
      <c r="Z7" s="1"/>
      <c r="AA7" s="1"/>
      <c r="AB7" s="1"/>
      <c r="AC7" s="1"/>
    </row>
    <row r="8" spans="1:29" ht="6" customHeight="1">
      <c r="A8" s="1"/>
      <c r="B8" s="255"/>
      <c r="C8" s="255"/>
      <c r="D8" s="269"/>
      <c r="E8" s="255"/>
      <c r="F8" s="255"/>
      <c r="G8" s="255"/>
      <c r="H8" s="255"/>
      <c r="I8" s="270"/>
      <c r="J8" s="1"/>
      <c r="K8" s="1"/>
      <c r="L8" s="1"/>
      <c r="M8" s="1"/>
      <c r="N8" s="1"/>
      <c r="O8" s="1"/>
      <c r="P8" s="1"/>
      <c r="Q8" s="1"/>
      <c r="R8" s="1"/>
      <c r="S8" s="1"/>
      <c r="T8" s="1"/>
      <c r="U8" s="1"/>
      <c r="V8" s="1"/>
      <c r="W8" s="1"/>
      <c r="X8" s="1"/>
      <c r="Y8" s="1"/>
      <c r="Z8" s="1"/>
      <c r="AA8" s="1"/>
      <c r="AB8" s="1"/>
      <c r="AC8" s="1"/>
    </row>
    <row r="9" spans="1:29" ht="3" customHeight="1" thickBot="1">
      <c r="A9" s="1"/>
      <c r="B9" s="255"/>
      <c r="C9" s="255"/>
      <c r="D9" s="263"/>
      <c r="E9" s="264"/>
      <c r="F9" s="264"/>
      <c r="G9" s="264"/>
      <c r="H9" s="264"/>
      <c r="I9" s="265"/>
      <c r="J9" s="1"/>
      <c r="K9" s="254" t="s">
        <v>331</v>
      </c>
      <c r="L9" s="255"/>
      <c r="M9" s="255"/>
      <c r="N9" s="255"/>
      <c r="O9" s="255"/>
      <c r="P9" s="255"/>
      <c r="Q9" s="1"/>
      <c r="R9" s="1"/>
      <c r="S9" s="1"/>
      <c r="T9" s="1"/>
      <c r="U9" s="1"/>
      <c r="V9" s="1"/>
      <c r="W9" s="1"/>
      <c r="X9" s="1"/>
      <c r="Y9" s="1"/>
      <c r="Z9" s="1"/>
      <c r="AA9" s="1"/>
      <c r="AB9" s="1"/>
      <c r="AC9" s="1"/>
    </row>
    <row r="10" spans="1:29" ht="10.95" customHeight="1" thickBot="1">
      <c r="A10" s="1"/>
      <c r="B10" s="1"/>
      <c r="C10" s="1"/>
      <c r="D10" s="1"/>
      <c r="E10" s="1"/>
      <c r="F10" s="1"/>
      <c r="G10" s="1"/>
      <c r="H10" s="1"/>
      <c r="I10" s="1"/>
      <c r="J10" s="1"/>
      <c r="K10" s="255"/>
      <c r="L10" s="255"/>
      <c r="M10" s="255"/>
      <c r="N10" s="255"/>
      <c r="O10" s="255"/>
      <c r="P10" s="255"/>
      <c r="Q10" s="1"/>
      <c r="R10" s="1"/>
      <c r="S10" s="1"/>
      <c r="T10" s="1"/>
      <c r="U10" s="1"/>
      <c r="V10" s="1"/>
      <c r="W10" s="1"/>
      <c r="X10" s="1"/>
      <c r="Y10" s="1"/>
      <c r="Z10" s="1"/>
      <c r="AA10" s="1"/>
      <c r="AB10" s="1"/>
      <c r="AC10" s="1"/>
    </row>
    <row r="11" spans="1:29" ht="6" customHeight="1">
      <c r="A11" s="1"/>
      <c r="B11" s="256" t="s">
        <v>342</v>
      </c>
      <c r="C11" s="255"/>
      <c r="D11" s="260" t="s">
        <v>343</v>
      </c>
      <c r="E11" s="261"/>
      <c r="F11" s="261"/>
      <c r="G11" s="261"/>
      <c r="H11" s="261"/>
      <c r="I11" s="262"/>
      <c r="J11" s="1"/>
      <c r="K11" s="255"/>
      <c r="L11" s="255"/>
      <c r="M11" s="255"/>
      <c r="N11" s="255"/>
      <c r="O11" s="255"/>
      <c r="P11" s="255"/>
      <c r="Q11" s="1"/>
      <c r="R11" s="1"/>
      <c r="S11" s="1"/>
      <c r="T11" s="1"/>
      <c r="U11" s="1"/>
      <c r="V11" s="1"/>
      <c r="W11" s="1"/>
      <c r="X11" s="1"/>
      <c r="Y11" s="1"/>
      <c r="Z11" s="1"/>
      <c r="AA11" s="1"/>
      <c r="AB11" s="1"/>
      <c r="AC11" s="1"/>
    </row>
    <row r="12" spans="1:29" ht="19.05" customHeight="1" thickBot="1">
      <c r="A12" s="1"/>
      <c r="B12" s="255"/>
      <c r="C12" s="255"/>
      <c r="D12" s="263"/>
      <c r="E12" s="264"/>
      <c r="F12" s="264"/>
      <c r="G12" s="264"/>
      <c r="H12" s="264"/>
      <c r="I12" s="265"/>
      <c r="J12" s="1"/>
      <c r="K12" s="1"/>
      <c r="L12" s="1"/>
      <c r="M12" s="1"/>
      <c r="N12" s="1"/>
      <c r="O12" s="1"/>
      <c r="P12" s="1"/>
      <c r="Q12" s="1"/>
      <c r="R12" s="1"/>
      <c r="S12" s="1"/>
      <c r="T12" s="1"/>
      <c r="U12" s="1"/>
      <c r="V12" s="1"/>
      <c r="W12" s="1"/>
      <c r="X12" s="1"/>
      <c r="Y12" s="1"/>
      <c r="Z12" s="1"/>
      <c r="AA12" s="1"/>
      <c r="AB12" s="1"/>
      <c r="AC12" s="1"/>
    </row>
    <row r="13" spans="1:29" ht="19.95" customHeight="1" thickBot="1">
      <c r="A13" s="1"/>
      <c r="B13" s="254" t="s">
        <v>331</v>
      </c>
      <c r="C13" s="255"/>
      <c r="D13" s="255"/>
      <c r="E13" s="255"/>
      <c r="F13" s="255"/>
      <c r="G13" s="255"/>
      <c r="H13" s="255"/>
      <c r="I13" s="255"/>
      <c r="J13" s="255"/>
      <c r="K13" s="255"/>
      <c r="L13" s="255"/>
      <c r="M13" s="255"/>
      <c r="N13" s="255"/>
      <c r="O13" s="255"/>
      <c r="P13" s="255"/>
      <c r="Q13" s="1"/>
      <c r="R13" s="1"/>
      <c r="S13" s="1"/>
      <c r="T13" s="1"/>
      <c r="U13" s="1"/>
      <c r="V13" s="1"/>
      <c r="W13" s="1"/>
      <c r="X13" s="1"/>
      <c r="Y13" s="1"/>
      <c r="Z13" s="1"/>
      <c r="AA13" s="1"/>
      <c r="AB13" s="1"/>
      <c r="AC13" s="1"/>
    </row>
    <row r="14" spans="1:29" ht="42" customHeight="1" thickBot="1">
      <c r="A14" s="1"/>
      <c r="B14" s="266" t="s">
        <v>344</v>
      </c>
      <c r="C14" s="267"/>
      <c r="D14" s="267"/>
      <c r="E14" s="267"/>
      <c r="F14" s="268"/>
      <c r="G14" s="266" t="s">
        <v>345</v>
      </c>
      <c r="H14" s="267"/>
      <c r="I14" s="267"/>
      <c r="J14" s="267"/>
      <c r="K14" s="267"/>
      <c r="L14" s="267"/>
      <c r="M14" s="267"/>
      <c r="N14" s="268"/>
      <c r="O14" s="266" t="s">
        <v>346</v>
      </c>
      <c r="P14" s="267"/>
      <c r="Q14" s="267"/>
      <c r="R14" s="267"/>
      <c r="S14" s="267"/>
      <c r="T14" s="268"/>
      <c r="U14" s="266" t="s">
        <v>450</v>
      </c>
      <c r="V14" s="267"/>
      <c r="W14" s="267"/>
      <c r="X14" s="268"/>
      <c r="Y14" s="266" t="s">
        <v>451</v>
      </c>
      <c r="Z14" s="267"/>
      <c r="AA14" s="267"/>
      <c r="AB14" s="268"/>
      <c r="AC14" s="1"/>
    </row>
    <row r="15" spans="1:29" ht="45" customHeight="1" thickBot="1">
      <c r="A15" s="1"/>
      <c r="B15" s="19" t="s">
        <v>347</v>
      </c>
      <c r="C15" s="266" t="s">
        <v>348</v>
      </c>
      <c r="D15" s="268"/>
      <c r="E15" s="19" t="s">
        <v>349</v>
      </c>
      <c r="F15" s="19" t="s">
        <v>350</v>
      </c>
      <c r="G15" s="19" t="s">
        <v>351</v>
      </c>
      <c r="H15" s="19" t="s">
        <v>352</v>
      </c>
      <c r="I15" s="266" t="s">
        <v>353</v>
      </c>
      <c r="J15" s="267"/>
      <c r="K15" s="268"/>
      <c r="L15" s="19" t="s">
        <v>354</v>
      </c>
      <c r="M15" s="266" t="s">
        <v>355</v>
      </c>
      <c r="N15" s="268"/>
      <c r="O15" s="19" t="s">
        <v>356</v>
      </c>
      <c r="P15" s="266" t="s">
        <v>357</v>
      </c>
      <c r="Q15" s="268"/>
      <c r="R15" s="19" t="s">
        <v>358</v>
      </c>
      <c r="S15" s="19" t="s">
        <v>359</v>
      </c>
      <c r="T15" s="19" t="s">
        <v>360</v>
      </c>
      <c r="U15" s="19" t="s">
        <v>452</v>
      </c>
      <c r="V15" s="19" t="s">
        <v>453</v>
      </c>
      <c r="W15" s="19" t="s">
        <v>454</v>
      </c>
      <c r="X15" s="19" t="s">
        <v>360</v>
      </c>
      <c r="Y15" s="19" t="s">
        <v>455</v>
      </c>
      <c r="Z15" s="266" t="s">
        <v>454</v>
      </c>
      <c r="AA15" s="267"/>
      <c r="AB15" s="268"/>
      <c r="AC15" s="1"/>
    </row>
    <row r="16" spans="1:29" ht="19.95" customHeight="1" thickBot="1">
      <c r="A16" s="1"/>
      <c r="B16" s="271" t="s">
        <v>361</v>
      </c>
      <c r="C16" s="274" t="s">
        <v>456</v>
      </c>
      <c r="D16" s="275"/>
      <c r="E16" s="271" t="s">
        <v>362</v>
      </c>
      <c r="F16" s="271" t="s">
        <v>363</v>
      </c>
      <c r="G16" s="271" t="s">
        <v>364</v>
      </c>
      <c r="H16" s="271" t="s">
        <v>365</v>
      </c>
      <c r="I16" s="274" t="s">
        <v>366</v>
      </c>
      <c r="J16" s="286"/>
      <c r="K16" s="275"/>
      <c r="L16" s="288" t="s">
        <v>367</v>
      </c>
      <c r="M16" s="274" t="s">
        <v>368</v>
      </c>
      <c r="N16" s="275"/>
      <c r="O16" s="291" t="s">
        <v>369</v>
      </c>
      <c r="P16" s="280" t="s">
        <v>370</v>
      </c>
      <c r="Q16" s="281"/>
      <c r="R16" s="271" t="s">
        <v>370</v>
      </c>
      <c r="S16" s="271" t="s">
        <v>372</v>
      </c>
      <c r="T16" s="271" t="s">
        <v>371</v>
      </c>
      <c r="U16" s="291" t="s">
        <v>457</v>
      </c>
      <c r="V16" s="291">
        <v>100</v>
      </c>
      <c r="W16" s="294" t="s">
        <v>458</v>
      </c>
      <c r="X16" s="294" t="s">
        <v>331</v>
      </c>
      <c r="Y16" s="291" t="s">
        <v>457</v>
      </c>
      <c r="Z16" s="20" t="s">
        <v>459</v>
      </c>
      <c r="AA16" s="20" t="s">
        <v>460</v>
      </c>
      <c r="AB16" s="20" t="s">
        <v>461</v>
      </c>
      <c r="AC16" s="1"/>
    </row>
    <row r="17" spans="1:29" ht="58.05" customHeight="1" thickBot="1">
      <c r="A17" s="1"/>
      <c r="B17" s="272"/>
      <c r="C17" s="276"/>
      <c r="D17" s="277"/>
      <c r="E17" s="272"/>
      <c r="F17" s="272"/>
      <c r="G17" s="272"/>
      <c r="H17" s="272"/>
      <c r="I17" s="276"/>
      <c r="J17" s="255"/>
      <c r="K17" s="277"/>
      <c r="L17" s="289"/>
      <c r="M17" s="276"/>
      <c r="N17" s="277"/>
      <c r="O17" s="292"/>
      <c r="P17" s="282"/>
      <c r="Q17" s="283"/>
      <c r="R17" s="272"/>
      <c r="S17" s="272"/>
      <c r="T17" s="272"/>
      <c r="U17" s="292"/>
      <c r="V17" s="292"/>
      <c r="W17" s="295"/>
      <c r="X17" s="295"/>
      <c r="Y17" s="292"/>
      <c r="Z17" s="21" t="s">
        <v>457</v>
      </c>
      <c r="AA17" s="22" t="s">
        <v>462</v>
      </c>
      <c r="AB17" s="23" t="s">
        <v>463</v>
      </c>
      <c r="AC17" s="1"/>
    </row>
    <row r="18" spans="1:29" ht="40.049999999999997" customHeight="1" thickBot="1">
      <c r="A18" s="1"/>
      <c r="B18" s="272"/>
      <c r="C18" s="276"/>
      <c r="D18" s="277"/>
      <c r="E18" s="272"/>
      <c r="F18" s="272"/>
      <c r="G18" s="272"/>
      <c r="H18" s="272"/>
      <c r="I18" s="276"/>
      <c r="J18" s="255"/>
      <c r="K18" s="277"/>
      <c r="L18" s="289"/>
      <c r="M18" s="276"/>
      <c r="N18" s="277"/>
      <c r="O18" s="292"/>
      <c r="P18" s="282"/>
      <c r="Q18" s="283"/>
      <c r="R18" s="272"/>
      <c r="S18" s="272"/>
      <c r="T18" s="272"/>
      <c r="U18" s="292"/>
      <c r="V18" s="292"/>
      <c r="W18" s="295"/>
      <c r="X18" s="295"/>
      <c r="Y18" s="292"/>
      <c r="Z18" s="21" t="s">
        <v>457</v>
      </c>
      <c r="AA18" s="22" t="s">
        <v>464</v>
      </c>
      <c r="AB18" s="23" t="s">
        <v>465</v>
      </c>
      <c r="AC18" s="1"/>
    </row>
    <row r="19" spans="1:29" ht="40.049999999999997" customHeight="1" thickBot="1">
      <c r="A19" s="1"/>
      <c r="B19" s="272"/>
      <c r="C19" s="276"/>
      <c r="D19" s="277"/>
      <c r="E19" s="272"/>
      <c r="F19" s="272"/>
      <c r="G19" s="272"/>
      <c r="H19" s="272"/>
      <c r="I19" s="276"/>
      <c r="J19" s="255"/>
      <c r="K19" s="277"/>
      <c r="L19" s="289"/>
      <c r="M19" s="276"/>
      <c r="N19" s="277"/>
      <c r="O19" s="292"/>
      <c r="P19" s="282"/>
      <c r="Q19" s="283"/>
      <c r="R19" s="272"/>
      <c r="S19" s="272"/>
      <c r="T19" s="272"/>
      <c r="U19" s="292"/>
      <c r="V19" s="292"/>
      <c r="W19" s="295"/>
      <c r="X19" s="295"/>
      <c r="Y19" s="292"/>
      <c r="Z19" s="21" t="s">
        <v>457</v>
      </c>
      <c r="AA19" s="22" t="s">
        <v>466</v>
      </c>
      <c r="AB19" s="23" t="s">
        <v>467</v>
      </c>
      <c r="AC19" s="1"/>
    </row>
    <row r="20" spans="1:29" ht="46.05" customHeight="1" thickBot="1">
      <c r="A20" s="1"/>
      <c r="B20" s="272"/>
      <c r="C20" s="276"/>
      <c r="D20" s="277"/>
      <c r="E20" s="272"/>
      <c r="F20" s="272"/>
      <c r="G20" s="272"/>
      <c r="H20" s="272"/>
      <c r="I20" s="276"/>
      <c r="J20" s="255"/>
      <c r="K20" s="277"/>
      <c r="L20" s="289"/>
      <c r="M20" s="276"/>
      <c r="N20" s="277"/>
      <c r="O20" s="292"/>
      <c r="P20" s="282"/>
      <c r="Q20" s="283"/>
      <c r="R20" s="272"/>
      <c r="S20" s="272"/>
      <c r="T20" s="272"/>
      <c r="U20" s="292"/>
      <c r="V20" s="292"/>
      <c r="W20" s="295"/>
      <c r="X20" s="295"/>
      <c r="Y20" s="292"/>
      <c r="Z20" s="21" t="s">
        <v>457</v>
      </c>
      <c r="AA20" s="22" t="s">
        <v>468</v>
      </c>
      <c r="AB20" s="23" t="s">
        <v>469</v>
      </c>
      <c r="AC20" s="1"/>
    </row>
    <row r="21" spans="1:29" ht="40.049999999999997" customHeight="1" thickBot="1">
      <c r="A21" s="1"/>
      <c r="B21" s="272"/>
      <c r="C21" s="276"/>
      <c r="D21" s="277"/>
      <c r="E21" s="272"/>
      <c r="F21" s="272"/>
      <c r="G21" s="272"/>
      <c r="H21" s="272"/>
      <c r="I21" s="276"/>
      <c r="J21" s="255"/>
      <c r="K21" s="277"/>
      <c r="L21" s="289"/>
      <c r="M21" s="276"/>
      <c r="N21" s="277"/>
      <c r="O21" s="292"/>
      <c r="P21" s="282"/>
      <c r="Q21" s="283"/>
      <c r="R21" s="272"/>
      <c r="S21" s="272"/>
      <c r="T21" s="272"/>
      <c r="U21" s="292"/>
      <c r="V21" s="292"/>
      <c r="W21" s="295"/>
      <c r="X21" s="295"/>
      <c r="Y21" s="292"/>
      <c r="Z21" s="21" t="s">
        <v>457</v>
      </c>
      <c r="AA21" s="22" t="s">
        <v>470</v>
      </c>
      <c r="AB21" s="23" t="s">
        <v>471</v>
      </c>
      <c r="AC21" s="1"/>
    </row>
    <row r="22" spans="1:29" ht="40.049999999999997" customHeight="1" thickBot="1">
      <c r="A22" s="1"/>
      <c r="B22" s="273"/>
      <c r="C22" s="278"/>
      <c r="D22" s="279"/>
      <c r="E22" s="273"/>
      <c r="F22" s="273"/>
      <c r="G22" s="273"/>
      <c r="H22" s="273"/>
      <c r="I22" s="278"/>
      <c r="J22" s="287"/>
      <c r="K22" s="279"/>
      <c r="L22" s="290"/>
      <c r="M22" s="278"/>
      <c r="N22" s="279"/>
      <c r="O22" s="293"/>
      <c r="P22" s="284"/>
      <c r="Q22" s="285"/>
      <c r="R22" s="273"/>
      <c r="S22" s="273"/>
      <c r="T22" s="273"/>
      <c r="U22" s="293"/>
      <c r="V22" s="293"/>
      <c r="W22" s="296"/>
      <c r="X22" s="296"/>
      <c r="Y22" s="293"/>
      <c r="Z22" s="21" t="s">
        <v>457</v>
      </c>
      <c r="AA22" s="22" t="s">
        <v>472</v>
      </c>
      <c r="AB22" s="23" t="s">
        <v>473</v>
      </c>
      <c r="AC22" s="1"/>
    </row>
  </sheetData>
  <mergeCells count="44">
    <mergeCell ref="X16:X22"/>
    <mergeCell ref="Y16:Y22"/>
    <mergeCell ref="R16:R22"/>
    <mergeCell ref="S16:S22"/>
    <mergeCell ref="T16:T22"/>
    <mergeCell ref="U16:U22"/>
    <mergeCell ref="V16:V22"/>
    <mergeCell ref="W16:W22"/>
    <mergeCell ref="Z15:AB15"/>
    <mergeCell ref="B16:B22"/>
    <mergeCell ref="C16:D22"/>
    <mergeCell ref="E16:E22"/>
    <mergeCell ref="F16:F22"/>
    <mergeCell ref="G16:G22"/>
    <mergeCell ref="P16:Q22"/>
    <mergeCell ref="C15:D15"/>
    <mergeCell ref="I15:K15"/>
    <mergeCell ref="M15:N15"/>
    <mergeCell ref="P15:Q15"/>
    <mergeCell ref="H16:H22"/>
    <mergeCell ref="I16:K22"/>
    <mergeCell ref="L16:L22"/>
    <mergeCell ref="M16:N22"/>
    <mergeCell ref="O16:O22"/>
    <mergeCell ref="Y14:AB14"/>
    <mergeCell ref="K6:M7"/>
    <mergeCell ref="N6:P7"/>
    <mergeCell ref="B7:C9"/>
    <mergeCell ref="D7:I9"/>
    <mergeCell ref="K9:P11"/>
    <mergeCell ref="B11:C12"/>
    <mergeCell ref="D11:I12"/>
    <mergeCell ref="B13:P13"/>
    <mergeCell ref="B14:F14"/>
    <mergeCell ref="G14:N14"/>
    <mergeCell ref="O14:T14"/>
    <mergeCell ref="U14:X14"/>
    <mergeCell ref="B1:P1"/>
    <mergeCell ref="B2:C2"/>
    <mergeCell ref="D2:I2"/>
    <mergeCell ref="K3:M4"/>
    <mergeCell ref="N3:P4"/>
    <mergeCell ref="B4:C5"/>
    <mergeCell ref="D4:I5"/>
  </mergeCells>
  <pageMargins left="0.3888888888888889" right="0.3888888888888889" top="0.3888888888888889" bottom="0.3888888888888889" header="0" footer="0"/>
  <pageSetup paperSize="9" scale="0" firstPageNumber="0" fitToWidth="0" fitToHeight="0" pageOrder="overThenDown"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F79FE-DD41-4834-B5AD-41AD44FE57A2}">
  <dimension ref="A1:D6"/>
  <sheetViews>
    <sheetView zoomScale="125" zoomScaleNormal="130" workbookViewId="0"/>
  </sheetViews>
  <sheetFormatPr baseColWidth="10" defaultRowHeight="14.4"/>
  <cols>
    <col min="1" max="1" width="20.6640625" style="27" customWidth="1"/>
    <col min="2" max="2" width="32.109375" style="27" customWidth="1"/>
    <col min="3" max="3" width="18.33203125" style="27" customWidth="1"/>
    <col min="4" max="4" width="21.6640625" style="27" customWidth="1"/>
    <col min="5" max="16384" width="11.5546875" style="27"/>
  </cols>
  <sheetData>
    <row r="1" spans="1:4" ht="208.2" customHeight="1" thickBot="1">
      <c r="A1" s="24"/>
      <c r="B1" s="25"/>
      <c r="C1" s="25"/>
      <c r="D1" s="26"/>
    </row>
    <row r="2" spans="1:4">
      <c r="A2" s="28"/>
      <c r="B2" s="29" t="s">
        <v>513</v>
      </c>
      <c r="C2" s="30" t="s">
        <v>514</v>
      </c>
      <c r="D2" s="31"/>
    </row>
    <row r="3" spans="1:4">
      <c r="A3" s="28"/>
      <c r="B3" s="32" t="s">
        <v>515</v>
      </c>
      <c r="C3" s="33">
        <v>75</v>
      </c>
      <c r="D3" s="31"/>
    </row>
    <row r="4" spans="1:4">
      <c r="A4" s="28"/>
      <c r="B4" s="32" t="s">
        <v>516</v>
      </c>
      <c r="C4" s="33">
        <v>2</v>
      </c>
      <c r="D4" s="31"/>
    </row>
    <row r="5" spans="1:4" ht="15" thickBot="1">
      <c r="A5" s="28"/>
      <c r="B5" s="34" t="s">
        <v>517</v>
      </c>
      <c r="C5" s="35">
        <v>11</v>
      </c>
      <c r="D5" s="31"/>
    </row>
    <row r="6" spans="1:4" ht="15" thickBot="1">
      <c r="A6" s="36"/>
      <c r="B6" s="37"/>
      <c r="C6" s="37"/>
      <c r="D6" s="38"/>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6"/>
  <sheetViews>
    <sheetView topLeftCell="A14" zoomScaleNormal="100" workbookViewId="0">
      <selection activeCell="E16" sqref="E16"/>
    </sheetView>
  </sheetViews>
  <sheetFormatPr baseColWidth="10" defaultColWidth="9.109375" defaultRowHeight="13.2"/>
  <cols>
    <col min="1" max="1" width="4.6640625" style="2" bestFit="1" customWidth="1"/>
    <col min="2" max="2" width="16.88671875" style="2" bestFit="1" customWidth="1"/>
    <col min="3" max="3" width="8.88671875" style="2" bestFit="1" customWidth="1"/>
    <col min="4" max="4" width="1.109375" style="2" bestFit="1" customWidth="1"/>
    <col min="5" max="5" width="25.109375" style="2" bestFit="1" customWidth="1"/>
    <col min="6" max="6" width="10.88671875" style="2" bestFit="1" customWidth="1"/>
    <col min="7" max="8" width="16.88671875" style="2" bestFit="1" customWidth="1"/>
    <col min="9" max="9" width="8.88671875" style="2" bestFit="1" customWidth="1"/>
    <col min="10" max="10" width="16" style="2" bestFit="1" customWidth="1"/>
    <col min="11" max="11" width="0.33203125" style="2" bestFit="1" customWidth="1"/>
    <col min="12" max="12" width="16" style="2" bestFit="1" customWidth="1"/>
    <col min="13" max="13" width="0.6640625" style="2" bestFit="1" customWidth="1"/>
    <col min="14" max="14" width="16.109375" style="2" bestFit="1" customWidth="1"/>
    <col min="15" max="15" width="12.44140625" style="2" bestFit="1" customWidth="1"/>
    <col min="16" max="16" width="4.44140625" style="2" bestFit="1" customWidth="1"/>
    <col min="17" max="17" width="20.88671875" style="2" bestFit="1" customWidth="1"/>
    <col min="18" max="18" width="16.88671875" style="2" bestFit="1" customWidth="1"/>
    <col min="19" max="19" width="17" style="2" bestFit="1" customWidth="1"/>
    <col min="20" max="20" width="20.88671875" style="2" bestFit="1" customWidth="1"/>
    <col min="21" max="21" width="4.6640625" style="2" bestFit="1" customWidth="1"/>
    <col min="22" max="248" width="9.109375" style="2"/>
    <col min="249" max="249" width="4.6640625" style="2" bestFit="1" customWidth="1"/>
    <col min="250" max="250" width="16.88671875" style="2" bestFit="1" customWidth="1"/>
    <col min="251" max="251" width="8.88671875" style="2" bestFit="1" customWidth="1"/>
    <col min="252" max="252" width="1.109375" style="2" bestFit="1" customWidth="1"/>
    <col min="253" max="253" width="25.109375" style="2" bestFit="1" customWidth="1"/>
    <col min="254" max="254" width="10.88671875" style="2" bestFit="1" customWidth="1"/>
    <col min="255" max="256" width="16.88671875" style="2" bestFit="1" customWidth="1"/>
    <col min="257" max="257" width="8.88671875" style="2" bestFit="1" customWidth="1"/>
    <col min="258" max="258" width="16" style="2" bestFit="1" customWidth="1"/>
    <col min="259" max="259" width="0.33203125" style="2" bestFit="1" customWidth="1"/>
    <col min="260" max="260" width="16" style="2" bestFit="1" customWidth="1"/>
    <col min="261" max="261" width="0.6640625" style="2" bestFit="1" customWidth="1"/>
    <col min="262" max="262" width="16.109375" style="2" bestFit="1" customWidth="1"/>
    <col min="263" max="263" width="12.44140625" style="2" bestFit="1" customWidth="1"/>
    <col min="264" max="264" width="4.44140625" style="2" bestFit="1" customWidth="1"/>
    <col min="265" max="265" width="20.88671875" style="2" bestFit="1" customWidth="1"/>
    <col min="266" max="266" width="16.88671875" style="2" bestFit="1" customWidth="1"/>
    <col min="267" max="267" width="17" style="2" bestFit="1" customWidth="1"/>
    <col min="268" max="268" width="20.88671875" style="2" bestFit="1" customWidth="1"/>
    <col min="269" max="269" width="22.109375" style="2" bestFit="1" customWidth="1"/>
    <col min="270" max="270" width="12.44140625" style="2" bestFit="1" customWidth="1"/>
    <col min="271" max="271" width="55.33203125" style="2" bestFit="1" customWidth="1"/>
    <col min="272" max="272" width="25.88671875" style="2" bestFit="1" customWidth="1"/>
    <col min="273" max="273" width="15.88671875" style="2" bestFit="1" customWidth="1"/>
    <col min="274" max="274" width="18.33203125" style="2" bestFit="1" customWidth="1"/>
    <col min="275" max="275" width="65.44140625" style="2" bestFit="1" customWidth="1"/>
    <col min="276" max="276" width="65.6640625" style="2" bestFit="1" customWidth="1"/>
    <col min="277" max="277" width="4.6640625" style="2" bestFit="1" customWidth="1"/>
    <col min="278" max="504" width="9.109375" style="2"/>
    <col min="505" max="505" width="4.6640625" style="2" bestFit="1" customWidth="1"/>
    <col min="506" max="506" width="16.88671875" style="2" bestFit="1" customWidth="1"/>
    <col min="507" max="507" width="8.88671875" style="2" bestFit="1" customWidth="1"/>
    <col min="508" max="508" width="1.109375" style="2" bestFit="1" customWidth="1"/>
    <col min="509" max="509" width="25.109375" style="2" bestFit="1" customWidth="1"/>
    <col min="510" max="510" width="10.88671875" style="2" bestFit="1" customWidth="1"/>
    <col min="511" max="512" width="16.88671875" style="2" bestFit="1" customWidth="1"/>
    <col min="513" max="513" width="8.88671875" style="2" bestFit="1" customWidth="1"/>
    <col min="514" max="514" width="16" style="2" bestFit="1" customWidth="1"/>
    <col min="515" max="515" width="0.33203125" style="2" bestFit="1" customWidth="1"/>
    <col min="516" max="516" width="16" style="2" bestFit="1" customWidth="1"/>
    <col min="517" max="517" width="0.6640625" style="2" bestFit="1" customWidth="1"/>
    <col min="518" max="518" width="16.109375" style="2" bestFit="1" customWidth="1"/>
    <col min="519" max="519" width="12.44140625" style="2" bestFit="1" customWidth="1"/>
    <col min="520" max="520" width="4.44140625" style="2" bestFit="1" customWidth="1"/>
    <col min="521" max="521" width="20.88671875" style="2" bestFit="1" customWidth="1"/>
    <col min="522" max="522" width="16.88671875" style="2" bestFit="1" customWidth="1"/>
    <col min="523" max="523" width="17" style="2" bestFit="1" customWidth="1"/>
    <col min="524" max="524" width="20.88671875" style="2" bestFit="1" customWidth="1"/>
    <col min="525" max="525" width="22.109375" style="2" bestFit="1" customWidth="1"/>
    <col min="526" max="526" width="12.44140625" style="2" bestFit="1" customWidth="1"/>
    <col min="527" max="527" width="55.33203125" style="2" bestFit="1" customWidth="1"/>
    <col min="528" max="528" width="25.88671875" style="2" bestFit="1" customWidth="1"/>
    <col min="529" max="529" width="15.88671875" style="2" bestFit="1" customWidth="1"/>
    <col min="530" max="530" width="18.33203125" style="2" bestFit="1" customWidth="1"/>
    <col min="531" max="531" width="65.44140625" style="2" bestFit="1" customWidth="1"/>
    <col min="532" max="532" width="65.6640625" style="2" bestFit="1" customWidth="1"/>
    <col min="533" max="533" width="4.6640625" style="2" bestFit="1" customWidth="1"/>
    <col min="534" max="760" width="9.109375" style="2"/>
    <col min="761" max="761" width="4.6640625" style="2" bestFit="1" customWidth="1"/>
    <col min="762" max="762" width="16.88671875" style="2" bestFit="1" customWidth="1"/>
    <col min="763" max="763" width="8.88671875" style="2" bestFit="1" customWidth="1"/>
    <col min="764" max="764" width="1.109375" style="2" bestFit="1" customWidth="1"/>
    <col min="765" max="765" width="25.109375" style="2" bestFit="1" customWidth="1"/>
    <col min="766" max="766" width="10.88671875" style="2" bestFit="1" customWidth="1"/>
    <col min="767" max="768" width="16.88671875" style="2" bestFit="1" customWidth="1"/>
    <col min="769" max="769" width="8.88671875" style="2" bestFit="1" customWidth="1"/>
    <col min="770" max="770" width="16" style="2" bestFit="1" customWidth="1"/>
    <col min="771" max="771" width="0.33203125" style="2" bestFit="1" customWidth="1"/>
    <col min="772" max="772" width="16" style="2" bestFit="1" customWidth="1"/>
    <col min="773" max="773" width="0.6640625" style="2" bestFit="1" customWidth="1"/>
    <col min="774" max="774" width="16.109375" style="2" bestFit="1" customWidth="1"/>
    <col min="775" max="775" width="12.44140625" style="2" bestFit="1" customWidth="1"/>
    <col min="776" max="776" width="4.44140625" style="2" bestFit="1" customWidth="1"/>
    <col min="777" max="777" width="20.88671875" style="2" bestFit="1" customWidth="1"/>
    <col min="778" max="778" width="16.88671875" style="2" bestFit="1" customWidth="1"/>
    <col min="779" max="779" width="17" style="2" bestFit="1" customWidth="1"/>
    <col min="780" max="780" width="20.88671875" style="2" bestFit="1" customWidth="1"/>
    <col min="781" max="781" width="22.109375" style="2" bestFit="1" customWidth="1"/>
    <col min="782" max="782" width="12.44140625" style="2" bestFit="1" customWidth="1"/>
    <col min="783" max="783" width="55.33203125" style="2" bestFit="1" customWidth="1"/>
    <col min="784" max="784" width="25.88671875" style="2" bestFit="1" customWidth="1"/>
    <col min="785" max="785" width="15.88671875" style="2" bestFit="1" customWidth="1"/>
    <col min="786" max="786" width="18.33203125" style="2" bestFit="1" customWidth="1"/>
    <col min="787" max="787" width="65.44140625" style="2" bestFit="1" customWidth="1"/>
    <col min="788" max="788" width="65.6640625" style="2" bestFit="1" customWidth="1"/>
    <col min="789" max="789" width="4.6640625" style="2" bestFit="1" customWidth="1"/>
    <col min="790" max="1016" width="9.109375" style="2"/>
    <col min="1017" max="1017" width="4.6640625" style="2" bestFit="1" customWidth="1"/>
    <col min="1018" max="1018" width="16.88671875" style="2" bestFit="1" customWidth="1"/>
    <col min="1019" max="1019" width="8.88671875" style="2" bestFit="1" customWidth="1"/>
    <col min="1020" max="1020" width="1.109375" style="2" bestFit="1" customWidth="1"/>
    <col min="1021" max="1021" width="25.109375" style="2" bestFit="1" customWidth="1"/>
    <col min="1022" max="1022" width="10.88671875" style="2" bestFit="1" customWidth="1"/>
    <col min="1023" max="1024" width="16.88671875" style="2" bestFit="1" customWidth="1"/>
    <col min="1025" max="1025" width="8.88671875" style="2" bestFit="1" customWidth="1"/>
    <col min="1026" max="1026" width="16" style="2" bestFit="1" customWidth="1"/>
    <col min="1027" max="1027" width="0.33203125" style="2" bestFit="1" customWidth="1"/>
    <col min="1028" max="1028" width="16" style="2" bestFit="1" customWidth="1"/>
    <col min="1029" max="1029" width="0.6640625" style="2" bestFit="1" customWidth="1"/>
    <col min="1030" max="1030" width="16.109375" style="2" bestFit="1" customWidth="1"/>
    <col min="1031" max="1031" width="12.44140625" style="2" bestFit="1" customWidth="1"/>
    <col min="1032" max="1032" width="4.44140625" style="2" bestFit="1" customWidth="1"/>
    <col min="1033" max="1033" width="20.88671875" style="2" bestFit="1" customWidth="1"/>
    <col min="1034" max="1034" width="16.88671875" style="2" bestFit="1" customWidth="1"/>
    <col min="1035" max="1035" width="17" style="2" bestFit="1" customWidth="1"/>
    <col min="1036" max="1036" width="20.88671875" style="2" bestFit="1" customWidth="1"/>
    <col min="1037" max="1037" width="22.109375" style="2" bestFit="1" customWidth="1"/>
    <col min="1038" max="1038" width="12.44140625" style="2" bestFit="1" customWidth="1"/>
    <col min="1039" max="1039" width="55.33203125" style="2" bestFit="1" customWidth="1"/>
    <col min="1040" max="1040" width="25.88671875" style="2" bestFit="1" customWidth="1"/>
    <col min="1041" max="1041" width="15.88671875" style="2" bestFit="1" customWidth="1"/>
    <col min="1042" max="1042" width="18.33203125" style="2" bestFit="1" customWidth="1"/>
    <col min="1043" max="1043" width="65.44140625" style="2" bestFit="1" customWidth="1"/>
    <col min="1044" max="1044" width="65.6640625" style="2" bestFit="1" customWidth="1"/>
    <col min="1045" max="1045" width="4.6640625" style="2" bestFit="1" customWidth="1"/>
    <col min="1046" max="1272" width="9.109375" style="2"/>
    <col min="1273" max="1273" width="4.6640625" style="2" bestFit="1" customWidth="1"/>
    <col min="1274" max="1274" width="16.88671875" style="2" bestFit="1" customWidth="1"/>
    <col min="1275" max="1275" width="8.88671875" style="2" bestFit="1" customWidth="1"/>
    <col min="1276" max="1276" width="1.109375" style="2" bestFit="1" customWidth="1"/>
    <col min="1277" max="1277" width="25.109375" style="2" bestFit="1" customWidth="1"/>
    <col min="1278" max="1278" width="10.88671875" style="2" bestFit="1" customWidth="1"/>
    <col min="1279" max="1280" width="16.88671875" style="2" bestFit="1" customWidth="1"/>
    <col min="1281" max="1281" width="8.88671875" style="2" bestFit="1" customWidth="1"/>
    <col min="1282" max="1282" width="16" style="2" bestFit="1" customWidth="1"/>
    <col min="1283" max="1283" width="0.33203125" style="2" bestFit="1" customWidth="1"/>
    <col min="1284" max="1284" width="16" style="2" bestFit="1" customWidth="1"/>
    <col min="1285" max="1285" width="0.6640625" style="2" bestFit="1" customWidth="1"/>
    <col min="1286" max="1286" width="16.109375" style="2" bestFit="1" customWidth="1"/>
    <col min="1287" max="1287" width="12.44140625" style="2" bestFit="1" customWidth="1"/>
    <col min="1288" max="1288" width="4.44140625" style="2" bestFit="1" customWidth="1"/>
    <col min="1289" max="1289" width="20.88671875" style="2" bestFit="1" customWidth="1"/>
    <col min="1290" max="1290" width="16.88671875" style="2" bestFit="1" customWidth="1"/>
    <col min="1291" max="1291" width="17" style="2" bestFit="1" customWidth="1"/>
    <col min="1292" max="1292" width="20.88671875" style="2" bestFit="1" customWidth="1"/>
    <col min="1293" max="1293" width="22.109375" style="2" bestFit="1" customWidth="1"/>
    <col min="1294" max="1294" width="12.44140625" style="2" bestFit="1" customWidth="1"/>
    <col min="1295" max="1295" width="55.33203125" style="2" bestFit="1" customWidth="1"/>
    <col min="1296" max="1296" width="25.88671875" style="2" bestFit="1" customWidth="1"/>
    <col min="1297" max="1297" width="15.88671875" style="2" bestFit="1" customWidth="1"/>
    <col min="1298" max="1298" width="18.33203125" style="2" bestFit="1" customWidth="1"/>
    <col min="1299" max="1299" width="65.44140625" style="2" bestFit="1" customWidth="1"/>
    <col min="1300" max="1300" width="65.6640625" style="2" bestFit="1" customWidth="1"/>
    <col min="1301" max="1301" width="4.6640625" style="2" bestFit="1" customWidth="1"/>
    <col min="1302" max="1528" width="9.109375" style="2"/>
    <col min="1529" max="1529" width="4.6640625" style="2" bestFit="1" customWidth="1"/>
    <col min="1530" max="1530" width="16.88671875" style="2" bestFit="1" customWidth="1"/>
    <col min="1531" max="1531" width="8.88671875" style="2" bestFit="1" customWidth="1"/>
    <col min="1532" max="1532" width="1.109375" style="2" bestFit="1" customWidth="1"/>
    <col min="1533" max="1533" width="25.109375" style="2" bestFit="1" customWidth="1"/>
    <col min="1534" max="1534" width="10.88671875" style="2" bestFit="1" customWidth="1"/>
    <col min="1535" max="1536" width="16.88671875" style="2" bestFit="1" customWidth="1"/>
    <col min="1537" max="1537" width="8.88671875" style="2" bestFit="1" customWidth="1"/>
    <col min="1538" max="1538" width="16" style="2" bestFit="1" customWidth="1"/>
    <col min="1539" max="1539" width="0.33203125" style="2" bestFit="1" customWidth="1"/>
    <col min="1540" max="1540" width="16" style="2" bestFit="1" customWidth="1"/>
    <col min="1541" max="1541" width="0.6640625" style="2" bestFit="1" customWidth="1"/>
    <col min="1542" max="1542" width="16.109375" style="2" bestFit="1" customWidth="1"/>
    <col min="1543" max="1543" width="12.44140625" style="2" bestFit="1" customWidth="1"/>
    <col min="1544" max="1544" width="4.44140625" style="2" bestFit="1" customWidth="1"/>
    <col min="1545" max="1545" width="20.88671875" style="2" bestFit="1" customWidth="1"/>
    <col min="1546" max="1546" width="16.88671875" style="2" bestFit="1" customWidth="1"/>
    <col min="1547" max="1547" width="17" style="2" bestFit="1" customWidth="1"/>
    <col min="1548" max="1548" width="20.88671875" style="2" bestFit="1" customWidth="1"/>
    <col min="1549" max="1549" width="22.109375" style="2" bestFit="1" customWidth="1"/>
    <col min="1550" max="1550" width="12.44140625" style="2" bestFit="1" customWidth="1"/>
    <col min="1551" max="1551" width="55.33203125" style="2" bestFit="1" customWidth="1"/>
    <col min="1552" max="1552" width="25.88671875" style="2" bestFit="1" customWidth="1"/>
    <col min="1553" max="1553" width="15.88671875" style="2" bestFit="1" customWidth="1"/>
    <col min="1554" max="1554" width="18.33203125" style="2" bestFit="1" customWidth="1"/>
    <col min="1555" max="1555" width="65.44140625" style="2" bestFit="1" customWidth="1"/>
    <col min="1556" max="1556" width="65.6640625" style="2" bestFit="1" customWidth="1"/>
    <col min="1557" max="1557" width="4.6640625" style="2" bestFit="1" customWidth="1"/>
    <col min="1558" max="1784" width="9.109375" style="2"/>
    <col min="1785" max="1785" width="4.6640625" style="2" bestFit="1" customWidth="1"/>
    <col min="1786" max="1786" width="16.88671875" style="2" bestFit="1" customWidth="1"/>
    <col min="1787" max="1787" width="8.88671875" style="2" bestFit="1" customWidth="1"/>
    <col min="1788" max="1788" width="1.109375" style="2" bestFit="1" customWidth="1"/>
    <col min="1789" max="1789" width="25.109375" style="2" bestFit="1" customWidth="1"/>
    <col min="1790" max="1790" width="10.88671875" style="2" bestFit="1" customWidth="1"/>
    <col min="1791" max="1792" width="16.88671875" style="2" bestFit="1" customWidth="1"/>
    <col min="1793" max="1793" width="8.88671875" style="2" bestFit="1" customWidth="1"/>
    <col min="1794" max="1794" width="16" style="2" bestFit="1" customWidth="1"/>
    <col min="1795" max="1795" width="0.33203125" style="2" bestFit="1" customWidth="1"/>
    <col min="1796" max="1796" width="16" style="2" bestFit="1" customWidth="1"/>
    <col min="1797" max="1797" width="0.6640625" style="2" bestFit="1" customWidth="1"/>
    <col min="1798" max="1798" width="16.109375" style="2" bestFit="1" customWidth="1"/>
    <col min="1799" max="1799" width="12.44140625" style="2" bestFit="1" customWidth="1"/>
    <col min="1800" max="1800" width="4.44140625" style="2" bestFit="1" customWidth="1"/>
    <col min="1801" max="1801" width="20.88671875" style="2" bestFit="1" customWidth="1"/>
    <col min="1802" max="1802" width="16.88671875" style="2" bestFit="1" customWidth="1"/>
    <col min="1803" max="1803" width="17" style="2" bestFit="1" customWidth="1"/>
    <col min="1804" max="1804" width="20.88671875" style="2" bestFit="1" customWidth="1"/>
    <col min="1805" max="1805" width="22.109375" style="2" bestFit="1" customWidth="1"/>
    <col min="1806" max="1806" width="12.44140625" style="2" bestFit="1" customWidth="1"/>
    <col min="1807" max="1807" width="55.33203125" style="2" bestFit="1" customWidth="1"/>
    <col min="1808" max="1808" width="25.88671875" style="2" bestFit="1" customWidth="1"/>
    <col min="1809" max="1809" width="15.88671875" style="2" bestFit="1" customWidth="1"/>
    <col min="1810" max="1810" width="18.33203125" style="2" bestFit="1" customWidth="1"/>
    <col min="1811" max="1811" width="65.44140625" style="2" bestFit="1" customWidth="1"/>
    <col min="1812" max="1812" width="65.6640625" style="2" bestFit="1" customWidth="1"/>
    <col min="1813" max="1813" width="4.6640625" style="2" bestFit="1" customWidth="1"/>
    <col min="1814" max="2040" width="9.109375" style="2"/>
    <col min="2041" max="2041" width="4.6640625" style="2" bestFit="1" customWidth="1"/>
    <col min="2042" max="2042" width="16.88671875" style="2" bestFit="1" customWidth="1"/>
    <col min="2043" max="2043" width="8.88671875" style="2" bestFit="1" customWidth="1"/>
    <col min="2044" max="2044" width="1.109375" style="2" bestFit="1" customWidth="1"/>
    <col min="2045" max="2045" width="25.109375" style="2" bestFit="1" customWidth="1"/>
    <col min="2046" max="2046" width="10.88671875" style="2" bestFit="1" customWidth="1"/>
    <col min="2047" max="2048" width="16.88671875" style="2" bestFit="1" customWidth="1"/>
    <col min="2049" max="2049" width="8.88671875" style="2" bestFit="1" customWidth="1"/>
    <col min="2050" max="2050" width="16" style="2" bestFit="1" customWidth="1"/>
    <col min="2051" max="2051" width="0.33203125" style="2" bestFit="1" customWidth="1"/>
    <col min="2052" max="2052" width="16" style="2" bestFit="1" customWidth="1"/>
    <col min="2053" max="2053" width="0.6640625" style="2" bestFit="1" customWidth="1"/>
    <col min="2054" max="2054" width="16.109375" style="2" bestFit="1" customWidth="1"/>
    <col min="2055" max="2055" width="12.44140625" style="2" bestFit="1" customWidth="1"/>
    <col min="2056" max="2056" width="4.44140625" style="2" bestFit="1" customWidth="1"/>
    <col min="2057" max="2057" width="20.88671875" style="2" bestFit="1" customWidth="1"/>
    <col min="2058" max="2058" width="16.88671875" style="2" bestFit="1" customWidth="1"/>
    <col min="2059" max="2059" width="17" style="2" bestFit="1" customWidth="1"/>
    <col min="2060" max="2060" width="20.88671875" style="2" bestFit="1" customWidth="1"/>
    <col min="2061" max="2061" width="22.109375" style="2" bestFit="1" customWidth="1"/>
    <col min="2062" max="2062" width="12.44140625" style="2" bestFit="1" customWidth="1"/>
    <col min="2063" max="2063" width="55.33203125" style="2" bestFit="1" customWidth="1"/>
    <col min="2064" max="2064" width="25.88671875" style="2" bestFit="1" customWidth="1"/>
    <col min="2065" max="2065" width="15.88671875" style="2" bestFit="1" customWidth="1"/>
    <col min="2066" max="2066" width="18.33203125" style="2" bestFit="1" customWidth="1"/>
    <col min="2067" max="2067" width="65.44140625" style="2" bestFit="1" customWidth="1"/>
    <col min="2068" max="2068" width="65.6640625" style="2" bestFit="1" customWidth="1"/>
    <col min="2069" max="2069" width="4.6640625" style="2" bestFit="1" customWidth="1"/>
    <col min="2070" max="2296" width="9.109375" style="2"/>
    <col min="2297" max="2297" width="4.6640625" style="2" bestFit="1" customWidth="1"/>
    <col min="2298" max="2298" width="16.88671875" style="2" bestFit="1" customWidth="1"/>
    <col min="2299" max="2299" width="8.88671875" style="2" bestFit="1" customWidth="1"/>
    <col min="2300" max="2300" width="1.109375" style="2" bestFit="1" customWidth="1"/>
    <col min="2301" max="2301" width="25.109375" style="2" bestFit="1" customWidth="1"/>
    <col min="2302" max="2302" width="10.88671875" style="2" bestFit="1" customWidth="1"/>
    <col min="2303" max="2304" width="16.88671875" style="2" bestFit="1" customWidth="1"/>
    <col min="2305" max="2305" width="8.88671875" style="2" bestFit="1" customWidth="1"/>
    <col min="2306" max="2306" width="16" style="2" bestFit="1" customWidth="1"/>
    <col min="2307" max="2307" width="0.33203125" style="2" bestFit="1" customWidth="1"/>
    <col min="2308" max="2308" width="16" style="2" bestFit="1" customWidth="1"/>
    <col min="2309" max="2309" width="0.6640625" style="2" bestFit="1" customWidth="1"/>
    <col min="2310" max="2310" width="16.109375" style="2" bestFit="1" customWidth="1"/>
    <col min="2311" max="2311" width="12.44140625" style="2" bestFit="1" customWidth="1"/>
    <col min="2312" max="2312" width="4.44140625" style="2" bestFit="1" customWidth="1"/>
    <col min="2313" max="2313" width="20.88671875" style="2" bestFit="1" customWidth="1"/>
    <col min="2314" max="2314" width="16.88671875" style="2" bestFit="1" customWidth="1"/>
    <col min="2315" max="2315" width="17" style="2" bestFit="1" customWidth="1"/>
    <col min="2316" max="2316" width="20.88671875" style="2" bestFit="1" customWidth="1"/>
    <col min="2317" max="2317" width="22.109375" style="2" bestFit="1" customWidth="1"/>
    <col min="2318" max="2318" width="12.44140625" style="2" bestFit="1" customWidth="1"/>
    <col min="2319" max="2319" width="55.33203125" style="2" bestFit="1" customWidth="1"/>
    <col min="2320" max="2320" width="25.88671875" style="2" bestFit="1" customWidth="1"/>
    <col min="2321" max="2321" width="15.88671875" style="2" bestFit="1" customWidth="1"/>
    <col min="2322" max="2322" width="18.33203125" style="2" bestFit="1" customWidth="1"/>
    <col min="2323" max="2323" width="65.44140625" style="2" bestFit="1" customWidth="1"/>
    <col min="2324" max="2324" width="65.6640625" style="2" bestFit="1" customWidth="1"/>
    <col min="2325" max="2325" width="4.6640625" style="2" bestFit="1" customWidth="1"/>
    <col min="2326" max="2552" width="9.109375" style="2"/>
    <col min="2553" max="2553" width="4.6640625" style="2" bestFit="1" customWidth="1"/>
    <col min="2554" max="2554" width="16.88671875" style="2" bestFit="1" customWidth="1"/>
    <col min="2555" max="2555" width="8.88671875" style="2" bestFit="1" customWidth="1"/>
    <col min="2556" max="2556" width="1.109375" style="2" bestFit="1" customWidth="1"/>
    <col min="2557" max="2557" width="25.109375" style="2" bestFit="1" customWidth="1"/>
    <col min="2558" max="2558" width="10.88671875" style="2" bestFit="1" customWidth="1"/>
    <col min="2559" max="2560" width="16.88671875" style="2" bestFit="1" customWidth="1"/>
    <col min="2561" max="2561" width="8.88671875" style="2" bestFit="1" customWidth="1"/>
    <col min="2562" max="2562" width="16" style="2" bestFit="1" customWidth="1"/>
    <col min="2563" max="2563" width="0.33203125" style="2" bestFit="1" customWidth="1"/>
    <col min="2564" max="2564" width="16" style="2" bestFit="1" customWidth="1"/>
    <col min="2565" max="2565" width="0.6640625" style="2" bestFit="1" customWidth="1"/>
    <col min="2566" max="2566" width="16.109375" style="2" bestFit="1" customWidth="1"/>
    <col min="2567" max="2567" width="12.44140625" style="2" bestFit="1" customWidth="1"/>
    <col min="2568" max="2568" width="4.44140625" style="2" bestFit="1" customWidth="1"/>
    <col min="2569" max="2569" width="20.88671875" style="2" bestFit="1" customWidth="1"/>
    <col min="2570" max="2570" width="16.88671875" style="2" bestFit="1" customWidth="1"/>
    <col min="2571" max="2571" width="17" style="2" bestFit="1" customWidth="1"/>
    <col min="2572" max="2572" width="20.88671875" style="2" bestFit="1" customWidth="1"/>
    <col min="2573" max="2573" width="22.109375" style="2" bestFit="1" customWidth="1"/>
    <col min="2574" max="2574" width="12.44140625" style="2" bestFit="1" customWidth="1"/>
    <col min="2575" max="2575" width="55.33203125" style="2" bestFit="1" customWidth="1"/>
    <col min="2576" max="2576" width="25.88671875" style="2" bestFit="1" customWidth="1"/>
    <col min="2577" max="2577" width="15.88671875" style="2" bestFit="1" customWidth="1"/>
    <col min="2578" max="2578" width="18.33203125" style="2" bestFit="1" customWidth="1"/>
    <col min="2579" max="2579" width="65.44140625" style="2" bestFit="1" customWidth="1"/>
    <col min="2580" max="2580" width="65.6640625" style="2" bestFit="1" customWidth="1"/>
    <col min="2581" max="2581" width="4.6640625" style="2" bestFit="1" customWidth="1"/>
    <col min="2582" max="2808" width="9.109375" style="2"/>
    <col min="2809" max="2809" width="4.6640625" style="2" bestFit="1" customWidth="1"/>
    <col min="2810" max="2810" width="16.88671875" style="2" bestFit="1" customWidth="1"/>
    <col min="2811" max="2811" width="8.88671875" style="2" bestFit="1" customWidth="1"/>
    <col min="2812" max="2812" width="1.109375" style="2" bestFit="1" customWidth="1"/>
    <col min="2813" max="2813" width="25.109375" style="2" bestFit="1" customWidth="1"/>
    <col min="2814" max="2814" width="10.88671875" style="2" bestFit="1" customWidth="1"/>
    <col min="2815" max="2816" width="16.88671875" style="2" bestFit="1" customWidth="1"/>
    <col min="2817" max="2817" width="8.88671875" style="2" bestFit="1" customWidth="1"/>
    <col min="2818" max="2818" width="16" style="2" bestFit="1" customWidth="1"/>
    <col min="2819" max="2819" width="0.33203125" style="2" bestFit="1" customWidth="1"/>
    <col min="2820" max="2820" width="16" style="2" bestFit="1" customWidth="1"/>
    <col min="2821" max="2821" width="0.6640625" style="2" bestFit="1" customWidth="1"/>
    <col min="2822" max="2822" width="16.109375" style="2" bestFit="1" customWidth="1"/>
    <col min="2823" max="2823" width="12.44140625" style="2" bestFit="1" customWidth="1"/>
    <col min="2824" max="2824" width="4.44140625" style="2" bestFit="1" customWidth="1"/>
    <col min="2825" max="2825" width="20.88671875" style="2" bestFit="1" customWidth="1"/>
    <col min="2826" max="2826" width="16.88671875" style="2" bestFit="1" customWidth="1"/>
    <col min="2827" max="2827" width="17" style="2" bestFit="1" customWidth="1"/>
    <col min="2828" max="2828" width="20.88671875" style="2" bestFit="1" customWidth="1"/>
    <col min="2829" max="2829" width="22.109375" style="2" bestFit="1" customWidth="1"/>
    <col min="2830" max="2830" width="12.44140625" style="2" bestFit="1" customWidth="1"/>
    <col min="2831" max="2831" width="55.33203125" style="2" bestFit="1" customWidth="1"/>
    <col min="2832" max="2832" width="25.88671875" style="2" bestFit="1" customWidth="1"/>
    <col min="2833" max="2833" width="15.88671875" style="2" bestFit="1" customWidth="1"/>
    <col min="2834" max="2834" width="18.33203125" style="2" bestFit="1" customWidth="1"/>
    <col min="2835" max="2835" width="65.44140625" style="2" bestFit="1" customWidth="1"/>
    <col min="2836" max="2836" width="65.6640625" style="2" bestFit="1" customWidth="1"/>
    <col min="2837" max="2837" width="4.6640625" style="2" bestFit="1" customWidth="1"/>
    <col min="2838" max="3064" width="9.109375" style="2"/>
    <col min="3065" max="3065" width="4.6640625" style="2" bestFit="1" customWidth="1"/>
    <col min="3066" max="3066" width="16.88671875" style="2" bestFit="1" customWidth="1"/>
    <col min="3067" max="3067" width="8.88671875" style="2" bestFit="1" customWidth="1"/>
    <col min="3068" max="3068" width="1.109375" style="2" bestFit="1" customWidth="1"/>
    <col min="3069" max="3069" width="25.109375" style="2" bestFit="1" customWidth="1"/>
    <col min="3070" max="3070" width="10.88671875" style="2" bestFit="1" customWidth="1"/>
    <col min="3071" max="3072" width="16.88671875" style="2" bestFit="1" customWidth="1"/>
    <col min="3073" max="3073" width="8.88671875" style="2" bestFit="1" customWidth="1"/>
    <col min="3074" max="3074" width="16" style="2" bestFit="1" customWidth="1"/>
    <col min="3075" max="3075" width="0.33203125" style="2" bestFit="1" customWidth="1"/>
    <col min="3076" max="3076" width="16" style="2" bestFit="1" customWidth="1"/>
    <col min="3077" max="3077" width="0.6640625" style="2" bestFit="1" customWidth="1"/>
    <col min="3078" max="3078" width="16.109375" style="2" bestFit="1" customWidth="1"/>
    <col min="3079" max="3079" width="12.44140625" style="2" bestFit="1" customWidth="1"/>
    <col min="3080" max="3080" width="4.44140625" style="2" bestFit="1" customWidth="1"/>
    <col min="3081" max="3081" width="20.88671875" style="2" bestFit="1" customWidth="1"/>
    <col min="3082" max="3082" width="16.88671875" style="2" bestFit="1" customWidth="1"/>
    <col min="3083" max="3083" width="17" style="2" bestFit="1" customWidth="1"/>
    <col min="3084" max="3084" width="20.88671875" style="2" bestFit="1" customWidth="1"/>
    <col min="3085" max="3085" width="22.109375" style="2" bestFit="1" customWidth="1"/>
    <col min="3086" max="3086" width="12.44140625" style="2" bestFit="1" customWidth="1"/>
    <col min="3087" max="3087" width="55.33203125" style="2" bestFit="1" customWidth="1"/>
    <col min="3088" max="3088" width="25.88671875" style="2" bestFit="1" customWidth="1"/>
    <col min="3089" max="3089" width="15.88671875" style="2" bestFit="1" customWidth="1"/>
    <col min="3090" max="3090" width="18.33203125" style="2" bestFit="1" customWidth="1"/>
    <col min="3091" max="3091" width="65.44140625" style="2" bestFit="1" customWidth="1"/>
    <col min="3092" max="3092" width="65.6640625" style="2" bestFit="1" customWidth="1"/>
    <col min="3093" max="3093" width="4.6640625" style="2" bestFit="1" customWidth="1"/>
    <col min="3094" max="3320" width="9.109375" style="2"/>
    <col min="3321" max="3321" width="4.6640625" style="2" bestFit="1" customWidth="1"/>
    <col min="3322" max="3322" width="16.88671875" style="2" bestFit="1" customWidth="1"/>
    <col min="3323" max="3323" width="8.88671875" style="2" bestFit="1" customWidth="1"/>
    <col min="3324" max="3324" width="1.109375" style="2" bestFit="1" customWidth="1"/>
    <col min="3325" max="3325" width="25.109375" style="2" bestFit="1" customWidth="1"/>
    <col min="3326" max="3326" width="10.88671875" style="2" bestFit="1" customWidth="1"/>
    <col min="3327" max="3328" width="16.88671875" style="2" bestFit="1" customWidth="1"/>
    <col min="3329" max="3329" width="8.88671875" style="2" bestFit="1" customWidth="1"/>
    <col min="3330" max="3330" width="16" style="2" bestFit="1" customWidth="1"/>
    <col min="3331" max="3331" width="0.33203125" style="2" bestFit="1" customWidth="1"/>
    <col min="3332" max="3332" width="16" style="2" bestFit="1" customWidth="1"/>
    <col min="3333" max="3333" width="0.6640625" style="2" bestFit="1" customWidth="1"/>
    <col min="3334" max="3334" width="16.109375" style="2" bestFit="1" customWidth="1"/>
    <col min="3335" max="3335" width="12.44140625" style="2" bestFit="1" customWidth="1"/>
    <col min="3336" max="3336" width="4.44140625" style="2" bestFit="1" customWidth="1"/>
    <col min="3337" max="3337" width="20.88671875" style="2" bestFit="1" customWidth="1"/>
    <col min="3338" max="3338" width="16.88671875" style="2" bestFit="1" customWidth="1"/>
    <col min="3339" max="3339" width="17" style="2" bestFit="1" customWidth="1"/>
    <col min="3340" max="3340" width="20.88671875" style="2" bestFit="1" customWidth="1"/>
    <col min="3341" max="3341" width="22.109375" style="2" bestFit="1" customWidth="1"/>
    <col min="3342" max="3342" width="12.44140625" style="2" bestFit="1" customWidth="1"/>
    <col min="3343" max="3343" width="55.33203125" style="2" bestFit="1" customWidth="1"/>
    <col min="3344" max="3344" width="25.88671875" style="2" bestFit="1" customWidth="1"/>
    <col min="3345" max="3345" width="15.88671875" style="2" bestFit="1" customWidth="1"/>
    <col min="3346" max="3346" width="18.33203125" style="2" bestFit="1" customWidth="1"/>
    <col min="3347" max="3347" width="65.44140625" style="2" bestFit="1" customWidth="1"/>
    <col min="3348" max="3348" width="65.6640625" style="2" bestFit="1" customWidth="1"/>
    <col min="3349" max="3349" width="4.6640625" style="2" bestFit="1" customWidth="1"/>
    <col min="3350" max="3576" width="9.109375" style="2"/>
    <col min="3577" max="3577" width="4.6640625" style="2" bestFit="1" customWidth="1"/>
    <col min="3578" max="3578" width="16.88671875" style="2" bestFit="1" customWidth="1"/>
    <col min="3579" max="3579" width="8.88671875" style="2" bestFit="1" customWidth="1"/>
    <col min="3580" max="3580" width="1.109375" style="2" bestFit="1" customWidth="1"/>
    <col min="3581" max="3581" width="25.109375" style="2" bestFit="1" customWidth="1"/>
    <col min="3582" max="3582" width="10.88671875" style="2" bestFit="1" customWidth="1"/>
    <col min="3583" max="3584" width="16.88671875" style="2" bestFit="1" customWidth="1"/>
    <col min="3585" max="3585" width="8.88671875" style="2" bestFit="1" customWidth="1"/>
    <col min="3586" max="3586" width="16" style="2" bestFit="1" customWidth="1"/>
    <col min="3587" max="3587" width="0.33203125" style="2" bestFit="1" customWidth="1"/>
    <col min="3588" max="3588" width="16" style="2" bestFit="1" customWidth="1"/>
    <col min="3589" max="3589" width="0.6640625" style="2" bestFit="1" customWidth="1"/>
    <col min="3590" max="3590" width="16.109375" style="2" bestFit="1" customWidth="1"/>
    <col min="3591" max="3591" width="12.44140625" style="2" bestFit="1" customWidth="1"/>
    <col min="3592" max="3592" width="4.44140625" style="2" bestFit="1" customWidth="1"/>
    <col min="3593" max="3593" width="20.88671875" style="2" bestFit="1" customWidth="1"/>
    <col min="3594" max="3594" width="16.88671875" style="2" bestFit="1" customWidth="1"/>
    <col min="3595" max="3595" width="17" style="2" bestFit="1" customWidth="1"/>
    <col min="3596" max="3596" width="20.88671875" style="2" bestFit="1" customWidth="1"/>
    <col min="3597" max="3597" width="22.109375" style="2" bestFit="1" customWidth="1"/>
    <col min="3598" max="3598" width="12.44140625" style="2" bestFit="1" customWidth="1"/>
    <col min="3599" max="3599" width="55.33203125" style="2" bestFit="1" customWidth="1"/>
    <col min="3600" max="3600" width="25.88671875" style="2" bestFit="1" customWidth="1"/>
    <col min="3601" max="3601" width="15.88671875" style="2" bestFit="1" customWidth="1"/>
    <col min="3602" max="3602" width="18.33203125" style="2" bestFit="1" customWidth="1"/>
    <col min="3603" max="3603" width="65.44140625" style="2" bestFit="1" customWidth="1"/>
    <col min="3604" max="3604" width="65.6640625" style="2" bestFit="1" customWidth="1"/>
    <col min="3605" max="3605" width="4.6640625" style="2" bestFit="1" customWidth="1"/>
    <col min="3606" max="3832" width="9.109375" style="2"/>
    <col min="3833" max="3833" width="4.6640625" style="2" bestFit="1" customWidth="1"/>
    <col min="3834" max="3834" width="16.88671875" style="2" bestFit="1" customWidth="1"/>
    <col min="3835" max="3835" width="8.88671875" style="2" bestFit="1" customWidth="1"/>
    <col min="3836" max="3836" width="1.109375" style="2" bestFit="1" customWidth="1"/>
    <col min="3837" max="3837" width="25.109375" style="2" bestFit="1" customWidth="1"/>
    <col min="3838" max="3838" width="10.88671875" style="2" bestFit="1" customWidth="1"/>
    <col min="3839" max="3840" width="16.88671875" style="2" bestFit="1" customWidth="1"/>
    <col min="3841" max="3841" width="8.88671875" style="2" bestFit="1" customWidth="1"/>
    <col min="3842" max="3842" width="16" style="2" bestFit="1" customWidth="1"/>
    <col min="3843" max="3843" width="0.33203125" style="2" bestFit="1" customWidth="1"/>
    <col min="3844" max="3844" width="16" style="2" bestFit="1" customWidth="1"/>
    <col min="3845" max="3845" width="0.6640625" style="2" bestFit="1" customWidth="1"/>
    <col min="3846" max="3846" width="16.109375" style="2" bestFit="1" customWidth="1"/>
    <col min="3847" max="3847" width="12.44140625" style="2" bestFit="1" customWidth="1"/>
    <col min="3848" max="3848" width="4.44140625" style="2" bestFit="1" customWidth="1"/>
    <col min="3849" max="3849" width="20.88671875" style="2" bestFit="1" customWidth="1"/>
    <col min="3850" max="3850" width="16.88671875" style="2" bestFit="1" customWidth="1"/>
    <col min="3851" max="3851" width="17" style="2" bestFit="1" customWidth="1"/>
    <col min="3852" max="3852" width="20.88671875" style="2" bestFit="1" customWidth="1"/>
    <col min="3853" max="3853" width="22.109375" style="2" bestFit="1" customWidth="1"/>
    <col min="3854" max="3854" width="12.44140625" style="2" bestFit="1" customWidth="1"/>
    <col min="3855" max="3855" width="55.33203125" style="2" bestFit="1" customWidth="1"/>
    <col min="3856" max="3856" width="25.88671875" style="2" bestFit="1" customWidth="1"/>
    <col min="3857" max="3857" width="15.88671875" style="2" bestFit="1" customWidth="1"/>
    <col min="3858" max="3858" width="18.33203125" style="2" bestFit="1" customWidth="1"/>
    <col min="3859" max="3859" width="65.44140625" style="2" bestFit="1" customWidth="1"/>
    <col min="3860" max="3860" width="65.6640625" style="2" bestFit="1" customWidth="1"/>
    <col min="3861" max="3861" width="4.6640625" style="2" bestFit="1" customWidth="1"/>
    <col min="3862" max="4088" width="9.109375" style="2"/>
    <col min="4089" max="4089" width="4.6640625" style="2" bestFit="1" customWidth="1"/>
    <col min="4090" max="4090" width="16.88671875" style="2" bestFit="1" customWidth="1"/>
    <col min="4091" max="4091" width="8.88671875" style="2" bestFit="1" customWidth="1"/>
    <col min="4092" max="4092" width="1.109375" style="2" bestFit="1" customWidth="1"/>
    <col min="4093" max="4093" width="25.109375" style="2" bestFit="1" customWidth="1"/>
    <col min="4094" max="4094" width="10.88671875" style="2" bestFit="1" customWidth="1"/>
    <col min="4095" max="4096" width="16.88671875" style="2" bestFit="1" customWidth="1"/>
    <col min="4097" max="4097" width="8.88671875" style="2" bestFit="1" customWidth="1"/>
    <col min="4098" max="4098" width="16" style="2" bestFit="1" customWidth="1"/>
    <col min="4099" max="4099" width="0.33203125" style="2" bestFit="1" customWidth="1"/>
    <col min="4100" max="4100" width="16" style="2" bestFit="1" customWidth="1"/>
    <col min="4101" max="4101" width="0.6640625" style="2" bestFit="1" customWidth="1"/>
    <col min="4102" max="4102" width="16.109375" style="2" bestFit="1" customWidth="1"/>
    <col min="4103" max="4103" width="12.44140625" style="2" bestFit="1" customWidth="1"/>
    <col min="4104" max="4104" width="4.44140625" style="2" bestFit="1" customWidth="1"/>
    <col min="4105" max="4105" width="20.88671875" style="2" bestFit="1" customWidth="1"/>
    <col min="4106" max="4106" width="16.88671875" style="2" bestFit="1" customWidth="1"/>
    <col min="4107" max="4107" width="17" style="2" bestFit="1" customWidth="1"/>
    <col min="4108" max="4108" width="20.88671875" style="2" bestFit="1" customWidth="1"/>
    <col min="4109" max="4109" width="22.109375" style="2" bestFit="1" customWidth="1"/>
    <col min="4110" max="4110" width="12.44140625" style="2" bestFit="1" customWidth="1"/>
    <col min="4111" max="4111" width="55.33203125" style="2" bestFit="1" customWidth="1"/>
    <col min="4112" max="4112" width="25.88671875" style="2" bestFit="1" customWidth="1"/>
    <col min="4113" max="4113" width="15.88671875" style="2" bestFit="1" customWidth="1"/>
    <col min="4114" max="4114" width="18.33203125" style="2" bestFit="1" customWidth="1"/>
    <col min="4115" max="4115" width="65.44140625" style="2" bestFit="1" customWidth="1"/>
    <col min="4116" max="4116" width="65.6640625" style="2" bestFit="1" customWidth="1"/>
    <col min="4117" max="4117" width="4.6640625" style="2" bestFit="1" customWidth="1"/>
    <col min="4118" max="4344" width="9.109375" style="2"/>
    <col min="4345" max="4345" width="4.6640625" style="2" bestFit="1" customWidth="1"/>
    <col min="4346" max="4346" width="16.88671875" style="2" bestFit="1" customWidth="1"/>
    <col min="4347" max="4347" width="8.88671875" style="2" bestFit="1" customWidth="1"/>
    <col min="4348" max="4348" width="1.109375" style="2" bestFit="1" customWidth="1"/>
    <col min="4349" max="4349" width="25.109375" style="2" bestFit="1" customWidth="1"/>
    <col min="4350" max="4350" width="10.88671875" style="2" bestFit="1" customWidth="1"/>
    <col min="4351" max="4352" width="16.88671875" style="2" bestFit="1" customWidth="1"/>
    <col min="4353" max="4353" width="8.88671875" style="2" bestFit="1" customWidth="1"/>
    <col min="4354" max="4354" width="16" style="2" bestFit="1" customWidth="1"/>
    <col min="4355" max="4355" width="0.33203125" style="2" bestFit="1" customWidth="1"/>
    <col min="4356" max="4356" width="16" style="2" bestFit="1" customWidth="1"/>
    <col min="4357" max="4357" width="0.6640625" style="2" bestFit="1" customWidth="1"/>
    <col min="4358" max="4358" width="16.109375" style="2" bestFit="1" customWidth="1"/>
    <col min="4359" max="4359" width="12.44140625" style="2" bestFit="1" customWidth="1"/>
    <col min="4360" max="4360" width="4.44140625" style="2" bestFit="1" customWidth="1"/>
    <col min="4361" max="4361" width="20.88671875" style="2" bestFit="1" customWidth="1"/>
    <col min="4362" max="4362" width="16.88671875" style="2" bestFit="1" customWidth="1"/>
    <col min="4363" max="4363" width="17" style="2" bestFit="1" customWidth="1"/>
    <col min="4364" max="4364" width="20.88671875" style="2" bestFit="1" customWidth="1"/>
    <col min="4365" max="4365" width="22.109375" style="2" bestFit="1" customWidth="1"/>
    <col min="4366" max="4366" width="12.44140625" style="2" bestFit="1" customWidth="1"/>
    <col min="4367" max="4367" width="55.33203125" style="2" bestFit="1" customWidth="1"/>
    <col min="4368" max="4368" width="25.88671875" style="2" bestFit="1" customWidth="1"/>
    <col min="4369" max="4369" width="15.88671875" style="2" bestFit="1" customWidth="1"/>
    <col min="4370" max="4370" width="18.33203125" style="2" bestFit="1" customWidth="1"/>
    <col min="4371" max="4371" width="65.44140625" style="2" bestFit="1" customWidth="1"/>
    <col min="4372" max="4372" width="65.6640625" style="2" bestFit="1" customWidth="1"/>
    <col min="4373" max="4373" width="4.6640625" style="2" bestFit="1" customWidth="1"/>
    <col min="4374" max="4600" width="9.109375" style="2"/>
    <col min="4601" max="4601" width="4.6640625" style="2" bestFit="1" customWidth="1"/>
    <col min="4602" max="4602" width="16.88671875" style="2" bestFit="1" customWidth="1"/>
    <col min="4603" max="4603" width="8.88671875" style="2" bestFit="1" customWidth="1"/>
    <col min="4604" max="4604" width="1.109375" style="2" bestFit="1" customWidth="1"/>
    <col min="4605" max="4605" width="25.109375" style="2" bestFit="1" customWidth="1"/>
    <col min="4606" max="4606" width="10.88671875" style="2" bestFit="1" customWidth="1"/>
    <col min="4607" max="4608" width="16.88671875" style="2" bestFit="1" customWidth="1"/>
    <col min="4609" max="4609" width="8.88671875" style="2" bestFit="1" customWidth="1"/>
    <col min="4610" max="4610" width="16" style="2" bestFit="1" customWidth="1"/>
    <col min="4611" max="4611" width="0.33203125" style="2" bestFit="1" customWidth="1"/>
    <col min="4612" max="4612" width="16" style="2" bestFit="1" customWidth="1"/>
    <col min="4613" max="4613" width="0.6640625" style="2" bestFit="1" customWidth="1"/>
    <col min="4614" max="4614" width="16.109375" style="2" bestFit="1" customWidth="1"/>
    <col min="4615" max="4615" width="12.44140625" style="2" bestFit="1" customWidth="1"/>
    <col min="4616" max="4616" width="4.44140625" style="2" bestFit="1" customWidth="1"/>
    <col min="4617" max="4617" width="20.88671875" style="2" bestFit="1" customWidth="1"/>
    <col min="4618" max="4618" width="16.88671875" style="2" bestFit="1" customWidth="1"/>
    <col min="4619" max="4619" width="17" style="2" bestFit="1" customWidth="1"/>
    <col min="4620" max="4620" width="20.88671875" style="2" bestFit="1" customWidth="1"/>
    <col min="4621" max="4621" width="22.109375" style="2" bestFit="1" customWidth="1"/>
    <col min="4622" max="4622" width="12.44140625" style="2" bestFit="1" customWidth="1"/>
    <col min="4623" max="4623" width="55.33203125" style="2" bestFit="1" customWidth="1"/>
    <col min="4624" max="4624" width="25.88671875" style="2" bestFit="1" customWidth="1"/>
    <col min="4625" max="4625" width="15.88671875" style="2" bestFit="1" customWidth="1"/>
    <col min="4626" max="4626" width="18.33203125" style="2" bestFit="1" customWidth="1"/>
    <col min="4627" max="4627" width="65.44140625" style="2" bestFit="1" customWidth="1"/>
    <col min="4628" max="4628" width="65.6640625" style="2" bestFit="1" customWidth="1"/>
    <col min="4629" max="4629" width="4.6640625" style="2" bestFit="1" customWidth="1"/>
    <col min="4630" max="4856" width="9.109375" style="2"/>
    <col min="4857" max="4857" width="4.6640625" style="2" bestFit="1" customWidth="1"/>
    <col min="4858" max="4858" width="16.88671875" style="2" bestFit="1" customWidth="1"/>
    <col min="4859" max="4859" width="8.88671875" style="2" bestFit="1" customWidth="1"/>
    <col min="4860" max="4860" width="1.109375" style="2" bestFit="1" customWidth="1"/>
    <col min="4861" max="4861" width="25.109375" style="2" bestFit="1" customWidth="1"/>
    <col min="4862" max="4862" width="10.88671875" style="2" bestFit="1" customWidth="1"/>
    <col min="4863" max="4864" width="16.88671875" style="2" bestFit="1" customWidth="1"/>
    <col min="4865" max="4865" width="8.88671875" style="2" bestFit="1" customWidth="1"/>
    <col min="4866" max="4866" width="16" style="2" bestFit="1" customWidth="1"/>
    <col min="4867" max="4867" width="0.33203125" style="2" bestFit="1" customWidth="1"/>
    <col min="4868" max="4868" width="16" style="2" bestFit="1" customWidth="1"/>
    <col min="4869" max="4869" width="0.6640625" style="2" bestFit="1" customWidth="1"/>
    <col min="4870" max="4870" width="16.109375" style="2" bestFit="1" customWidth="1"/>
    <col min="4871" max="4871" width="12.44140625" style="2" bestFit="1" customWidth="1"/>
    <col min="4872" max="4872" width="4.44140625" style="2" bestFit="1" customWidth="1"/>
    <col min="4873" max="4873" width="20.88671875" style="2" bestFit="1" customWidth="1"/>
    <col min="4874" max="4874" width="16.88671875" style="2" bestFit="1" customWidth="1"/>
    <col min="4875" max="4875" width="17" style="2" bestFit="1" customWidth="1"/>
    <col min="4876" max="4876" width="20.88671875" style="2" bestFit="1" customWidth="1"/>
    <col min="4877" max="4877" width="22.109375" style="2" bestFit="1" customWidth="1"/>
    <col min="4878" max="4878" width="12.44140625" style="2" bestFit="1" customWidth="1"/>
    <col min="4879" max="4879" width="55.33203125" style="2" bestFit="1" customWidth="1"/>
    <col min="4880" max="4880" width="25.88671875" style="2" bestFit="1" customWidth="1"/>
    <col min="4881" max="4881" width="15.88671875" style="2" bestFit="1" customWidth="1"/>
    <col min="4882" max="4882" width="18.33203125" style="2" bestFit="1" customWidth="1"/>
    <col min="4883" max="4883" width="65.44140625" style="2" bestFit="1" customWidth="1"/>
    <col min="4884" max="4884" width="65.6640625" style="2" bestFit="1" customWidth="1"/>
    <col min="4885" max="4885" width="4.6640625" style="2" bestFit="1" customWidth="1"/>
    <col min="4886" max="5112" width="9.109375" style="2"/>
    <col min="5113" max="5113" width="4.6640625" style="2" bestFit="1" customWidth="1"/>
    <col min="5114" max="5114" width="16.88671875" style="2" bestFit="1" customWidth="1"/>
    <col min="5115" max="5115" width="8.88671875" style="2" bestFit="1" customWidth="1"/>
    <col min="5116" max="5116" width="1.109375" style="2" bestFit="1" customWidth="1"/>
    <col min="5117" max="5117" width="25.109375" style="2" bestFit="1" customWidth="1"/>
    <col min="5118" max="5118" width="10.88671875" style="2" bestFit="1" customWidth="1"/>
    <col min="5119" max="5120" width="16.88671875" style="2" bestFit="1" customWidth="1"/>
    <col min="5121" max="5121" width="8.88671875" style="2" bestFit="1" customWidth="1"/>
    <col min="5122" max="5122" width="16" style="2" bestFit="1" customWidth="1"/>
    <col min="5123" max="5123" width="0.33203125" style="2" bestFit="1" customWidth="1"/>
    <col min="5124" max="5124" width="16" style="2" bestFit="1" customWidth="1"/>
    <col min="5125" max="5125" width="0.6640625" style="2" bestFit="1" customWidth="1"/>
    <col min="5126" max="5126" width="16.109375" style="2" bestFit="1" customWidth="1"/>
    <col min="5127" max="5127" width="12.44140625" style="2" bestFit="1" customWidth="1"/>
    <col min="5128" max="5128" width="4.44140625" style="2" bestFit="1" customWidth="1"/>
    <col min="5129" max="5129" width="20.88671875" style="2" bestFit="1" customWidth="1"/>
    <col min="5130" max="5130" width="16.88671875" style="2" bestFit="1" customWidth="1"/>
    <col min="5131" max="5131" width="17" style="2" bestFit="1" customWidth="1"/>
    <col min="5132" max="5132" width="20.88671875" style="2" bestFit="1" customWidth="1"/>
    <col min="5133" max="5133" width="22.109375" style="2" bestFit="1" customWidth="1"/>
    <col min="5134" max="5134" width="12.44140625" style="2" bestFit="1" customWidth="1"/>
    <col min="5135" max="5135" width="55.33203125" style="2" bestFit="1" customWidth="1"/>
    <col min="5136" max="5136" width="25.88671875" style="2" bestFit="1" customWidth="1"/>
    <col min="5137" max="5137" width="15.88671875" style="2" bestFit="1" customWidth="1"/>
    <col min="5138" max="5138" width="18.33203125" style="2" bestFit="1" customWidth="1"/>
    <col min="5139" max="5139" width="65.44140625" style="2" bestFit="1" customWidth="1"/>
    <col min="5140" max="5140" width="65.6640625" style="2" bestFit="1" customWidth="1"/>
    <col min="5141" max="5141" width="4.6640625" style="2" bestFit="1" customWidth="1"/>
    <col min="5142" max="5368" width="9.109375" style="2"/>
    <col min="5369" max="5369" width="4.6640625" style="2" bestFit="1" customWidth="1"/>
    <col min="5370" max="5370" width="16.88671875" style="2" bestFit="1" customWidth="1"/>
    <col min="5371" max="5371" width="8.88671875" style="2" bestFit="1" customWidth="1"/>
    <col min="5372" max="5372" width="1.109375" style="2" bestFit="1" customWidth="1"/>
    <col min="5373" max="5373" width="25.109375" style="2" bestFit="1" customWidth="1"/>
    <col min="5374" max="5374" width="10.88671875" style="2" bestFit="1" customWidth="1"/>
    <col min="5375" max="5376" width="16.88671875" style="2" bestFit="1" customWidth="1"/>
    <col min="5377" max="5377" width="8.88671875" style="2" bestFit="1" customWidth="1"/>
    <col min="5378" max="5378" width="16" style="2" bestFit="1" customWidth="1"/>
    <col min="5379" max="5379" width="0.33203125" style="2" bestFit="1" customWidth="1"/>
    <col min="5380" max="5380" width="16" style="2" bestFit="1" customWidth="1"/>
    <col min="5381" max="5381" width="0.6640625" style="2" bestFit="1" customWidth="1"/>
    <col min="5382" max="5382" width="16.109375" style="2" bestFit="1" customWidth="1"/>
    <col min="5383" max="5383" width="12.44140625" style="2" bestFit="1" customWidth="1"/>
    <col min="5384" max="5384" width="4.44140625" style="2" bestFit="1" customWidth="1"/>
    <col min="5385" max="5385" width="20.88671875" style="2" bestFit="1" customWidth="1"/>
    <col min="5386" max="5386" width="16.88671875" style="2" bestFit="1" customWidth="1"/>
    <col min="5387" max="5387" width="17" style="2" bestFit="1" customWidth="1"/>
    <col min="5388" max="5388" width="20.88671875" style="2" bestFit="1" customWidth="1"/>
    <col min="5389" max="5389" width="22.109375" style="2" bestFit="1" customWidth="1"/>
    <col min="5390" max="5390" width="12.44140625" style="2" bestFit="1" customWidth="1"/>
    <col min="5391" max="5391" width="55.33203125" style="2" bestFit="1" customWidth="1"/>
    <col min="5392" max="5392" width="25.88671875" style="2" bestFit="1" customWidth="1"/>
    <col min="5393" max="5393" width="15.88671875" style="2" bestFit="1" customWidth="1"/>
    <col min="5394" max="5394" width="18.33203125" style="2" bestFit="1" customWidth="1"/>
    <col min="5395" max="5395" width="65.44140625" style="2" bestFit="1" customWidth="1"/>
    <col min="5396" max="5396" width="65.6640625" style="2" bestFit="1" customWidth="1"/>
    <col min="5397" max="5397" width="4.6640625" style="2" bestFit="1" customWidth="1"/>
    <col min="5398" max="5624" width="9.109375" style="2"/>
    <col min="5625" max="5625" width="4.6640625" style="2" bestFit="1" customWidth="1"/>
    <col min="5626" max="5626" width="16.88671875" style="2" bestFit="1" customWidth="1"/>
    <col min="5627" max="5627" width="8.88671875" style="2" bestFit="1" customWidth="1"/>
    <col min="5628" max="5628" width="1.109375" style="2" bestFit="1" customWidth="1"/>
    <col min="5629" max="5629" width="25.109375" style="2" bestFit="1" customWidth="1"/>
    <col min="5630" max="5630" width="10.88671875" style="2" bestFit="1" customWidth="1"/>
    <col min="5631" max="5632" width="16.88671875" style="2" bestFit="1" customWidth="1"/>
    <col min="5633" max="5633" width="8.88671875" style="2" bestFit="1" customWidth="1"/>
    <col min="5634" max="5634" width="16" style="2" bestFit="1" customWidth="1"/>
    <col min="5635" max="5635" width="0.33203125" style="2" bestFit="1" customWidth="1"/>
    <col min="5636" max="5636" width="16" style="2" bestFit="1" customWidth="1"/>
    <col min="5637" max="5637" width="0.6640625" style="2" bestFit="1" customWidth="1"/>
    <col min="5638" max="5638" width="16.109375" style="2" bestFit="1" customWidth="1"/>
    <col min="5639" max="5639" width="12.44140625" style="2" bestFit="1" customWidth="1"/>
    <col min="5640" max="5640" width="4.44140625" style="2" bestFit="1" customWidth="1"/>
    <col min="5641" max="5641" width="20.88671875" style="2" bestFit="1" customWidth="1"/>
    <col min="5642" max="5642" width="16.88671875" style="2" bestFit="1" customWidth="1"/>
    <col min="5643" max="5643" width="17" style="2" bestFit="1" customWidth="1"/>
    <col min="5644" max="5644" width="20.88671875" style="2" bestFit="1" customWidth="1"/>
    <col min="5645" max="5645" width="22.109375" style="2" bestFit="1" customWidth="1"/>
    <col min="5646" max="5646" width="12.44140625" style="2" bestFit="1" customWidth="1"/>
    <col min="5647" max="5647" width="55.33203125" style="2" bestFit="1" customWidth="1"/>
    <col min="5648" max="5648" width="25.88671875" style="2" bestFit="1" customWidth="1"/>
    <col min="5649" max="5649" width="15.88671875" style="2" bestFit="1" customWidth="1"/>
    <col min="5650" max="5650" width="18.33203125" style="2" bestFit="1" customWidth="1"/>
    <col min="5651" max="5651" width="65.44140625" style="2" bestFit="1" customWidth="1"/>
    <col min="5652" max="5652" width="65.6640625" style="2" bestFit="1" customWidth="1"/>
    <col min="5653" max="5653" width="4.6640625" style="2" bestFit="1" customWidth="1"/>
    <col min="5654" max="5880" width="9.109375" style="2"/>
    <col min="5881" max="5881" width="4.6640625" style="2" bestFit="1" customWidth="1"/>
    <col min="5882" max="5882" width="16.88671875" style="2" bestFit="1" customWidth="1"/>
    <col min="5883" max="5883" width="8.88671875" style="2" bestFit="1" customWidth="1"/>
    <col min="5884" max="5884" width="1.109375" style="2" bestFit="1" customWidth="1"/>
    <col min="5885" max="5885" width="25.109375" style="2" bestFit="1" customWidth="1"/>
    <col min="5886" max="5886" width="10.88671875" style="2" bestFit="1" customWidth="1"/>
    <col min="5887" max="5888" width="16.88671875" style="2" bestFit="1" customWidth="1"/>
    <col min="5889" max="5889" width="8.88671875" style="2" bestFit="1" customWidth="1"/>
    <col min="5890" max="5890" width="16" style="2" bestFit="1" customWidth="1"/>
    <col min="5891" max="5891" width="0.33203125" style="2" bestFit="1" customWidth="1"/>
    <col min="5892" max="5892" width="16" style="2" bestFit="1" customWidth="1"/>
    <col min="5893" max="5893" width="0.6640625" style="2" bestFit="1" customWidth="1"/>
    <col min="5894" max="5894" width="16.109375" style="2" bestFit="1" customWidth="1"/>
    <col min="5895" max="5895" width="12.44140625" style="2" bestFit="1" customWidth="1"/>
    <col min="5896" max="5896" width="4.44140625" style="2" bestFit="1" customWidth="1"/>
    <col min="5897" max="5897" width="20.88671875" style="2" bestFit="1" customWidth="1"/>
    <col min="5898" max="5898" width="16.88671875" style="2" bestFit="1" customWidth="1"/>
    <col min="5899" max="5899" width="17" style="2" bestFit="1" customWidth="1"/>
    <col min="5900" max="5900" width="20.88671875" style="2" bestFit="1" customWidth="1"/>
    <col min="5901" max="5901" width="22.109375" style="2" bestFit="1" customWidth="1"/>
    <col min="5902" max="5902" width="12.44140625" style="2" bestFit="1" customWidth="1"/>
    <col min="5903" max="5903" width="55.33203125" style="2" bestFit="1" customWidth="1"/>
    <col min="5904" max="5904" width="25.88671875" style="2" bestFit="1" customWidth="1"/>
    <col min="5905" max="5905" width="15.88671875" style="2" bestFit="1" customWidth="1"/>
    <col min="5906" max="5906" width="18.33203125" style="2" bestFit="1" customWidth="1"/>
    <col min="5907" max="5907" width="65.44140625" style="2" bestFit="1" customWidth="1"/>
    <col min="5908" max="5908" width="65.6640625" style="2" bestFit="1" customWidth="1"/>
    <col min="5909" max="5909" width="4.6640625" style="2" bestFit="1" customWidth="1"/>
    <col min="5910" max="6136" width="9.109375" style="2"/>
    <col min="6137" max="6137" width="4.6640625" style="2" bestFit="1" customWidth="1"/>
    <col min="6138" max="6138" width="16.88671875" style="2" bestFit="1" customWidth="1"/>
    <col min="6139" max="6139" width="8.88671875" style="2" bestFit="1" customWidth="1"/>
    <col min="6140" max="6140" width="1.109375" style="2" bestFit="1" customWidth="1"/>
    <col min="6141" max="6141" width="25.109375" style="2" bestFit="1" customWidth="1"/>
    <col min="6142" max="6142" width="10.88671875" style="2" bestFit="1" customWidth="1"/>
    <col min="6143" max="6144" width="16.88671875" style="2" bestFit="1" customWidth="1"/>
    <col min="6145" max="6145" width="8.88671875" style="2" bestFit="1" customWidth="1"/>
    <col min="6146" max="6146" width="16" style="2" bestFit="1" customWidth="1"/>
    <col min="6147" max="6147" width="0.33203125" style="2" bestFit="1" customWidth="1"/>
    <col min="6148" max="6148" width="16" style="2" bestFit="1" customWidth="1"/>
    <col min="6149" max="6149" width="0.6640625" style="2" bestFit="1" customWidth="1"/>
    <col min="6150" max="6150" width="16.109375" style="2" bestFit="1" customWidth="1"/>
    <col min="6151" max="6151" width="12.44140625" style="2" bestFit="1" customWidth="1"/>
    <col min="6152" max="6152" width="4.44140625" style="2" bestFit="1" customWidth="1"/>
    <col min="6153" max="6153" width="20.88671875" style="2" bestFit="1" customWidth="1"/>
    <col min="6154" max="6154" width="16.88671875" style="2" bestFit="1" customWidth="1"/>
    <col min="6155" max="6155" width="17" style="2" bestFit="1" customWidth="1"/>
    <col min="6156" max="6156" width="20.88671875" style="2" bestFit="1" customWidth="1"/>
    <col min="6157" max="6157" width="22.109375" style="2" bestFit="1" customWidth="1"/>
    <col min="6158" max="6158" width="12.44140625" style="2" bestFit="1" customWidth="1"/>
    <col min="6159" max="6159" width="55.33203125" style="2" bestFit="1" customWidth="1"/>
    <col min="6160" max="6160" width="25.88671875" style="2" bestFit="1" customWidth="1"/>
    <col min="6161" max="6161" width="15.88671875" style="2" bestFit="1" customWidth="1"/>
    <col min="6162" max="6162" width="18.33203125" style="2" bestFit="1" customWidth="1"/>
    <col min="6163" max="6163" width="65.44140625" style="2" bestFit="1" customWidth="1"/>
    <col min="6164" max="6164" width="65.6640625" style="2" bestFit="1" customWidth="1"/>
    <col min="6165" max="6165" width="4.6640625" style="2" bestFit="1" customWidth="1"/>
    <col min="6166" max="6392" width="9.109375" style="2"/>
    <col min="6393" max="6393" width="4.6640625" style="2" bestFit="1" customWidth="1"/>
    <col min="6394" max="6394" width="16.88671875" style="2" bestFit="1" customWidth="1"/>
    <col min="6395" max="6395" width="8.88671875" style="2" bestFit="1" customWidth="1"/>
    <col min="6396" max="6396" width="1.109375" style="2" bestFit="1" customWidth="1"/>
    <col min="6397" max="6397" width="25.109375" style="2" bestFit="1" customWidth="1"/>
    <col min="6398" max="6398" width="10.88671875" style="2" bestFit="1" customWidth="1"/>
    <col min="6399" max="6400" width="16.88671875" style="2" bestFit="1" customWidth="1"/>
    <col min="6401" max="6401" width="8.88671875" style="2" bestFit="1" customWidth="1"/>
    <col min="6402" max="6402" width="16" style="2" bestFit="1" customWidth="1"/>
    <col min="6403" max="6403" width="0.33203125" style="2" bestFit="1" customWidth="1"/>
    <col min="6404" max="6404" width="16" style="2" bestFit="1" customWidth="1"/>
    <col min="6405" max="6405" width="0.6640625" style="2" bestFit="1" customWidth="1"/>
    <col min="6406" max="6406" width="16.109375" style="2" bestFit="1" customWidth="1"/>
    <col min="6407" max="6407" width="12.44140625" style="2" bestFit="1" customWidth="1"/>
    <col min="6408" max="6408" width="4.44140625" style="2" bestFit="1" customWidth="1"/>
    <col min="6409" max="6409" width="20.88671875" style="2" bestFit="1" customWidth="1"/>
    <col min="6410" max="6410" width="16.88671875" style="2" bestFit="1" customWidth="1"/>
    <col min="6411" max="6411" width="17" style="2" bestFit="1" customWidth="1"/>
    <col min="6412" max="6412" width="20.88671875" style="2" bestFit="1" customWidth="1"/>
    <col min="6413" max="6413" width="22.109375" style="2" bestFit="1" customWidth="1"/>
    <col min="6414" max="6414" width="12.44140625" style="2" bestFit="1" customWidth="1"/>
    <col min="6415" max="6415" width="55.33203125" style="2" bestFit="1" customWidth="1"/>
    <col min="6416" max="6416" width="25.88671875" style="2" bestFit="1" customWidth="1"/>
    <col min="6417" max="6417" width="15.88671875" style="2" bestFit="1" customWidth="1"/>
    <col min="6418" max="6418" width="18.33203125" style="2" bestFit="1" customWidth="1"/>
    <col min="6419" max="6419" width="65.44140625" style="2" bestFit="1" customWidth="1"/>
    <col min="6420" max="6420" width="65.6640625" style="2" bestFit="1" customWidth="1"/>
    <col min="6421" max="6421" width="4.6640625" style="2" bestFit="1" customWidth="1"/>
    <col min="6422" max="6648" width="9.109375" style="2"/>
    <col min="6649" max="6649" width="4.6640625" style="2" bestFit="1" customWidth="1"/>
    <col min="6650" max="6650" width="16.88671875" style="2" bestFit="1" customWidth="1"/>
    <col min="6651" max="6651" width="8.88671875" style="2" bestFit="1" customWidth="1"/>
    <col min="6652" max="6652" width="1.109375" style="2" bestFit="1" customWidth="1"/>
    <col min="6653" max="6653" width="25.109375" style="2" bestFit="1" customWidth="1"/>
    <col min="6654" max="6654" width="10.88671875" style="2" bestFit="1" customWidth="1"/>
    <col min="6655" max="6656" width="16.88671875" style="2" bestFit="1" customWidth="1"/>
    <col min="6657" max="6657" width="8.88671875" style="2" bestFit="1" customWidth="1"/>
    <col min="6658" max="6658" width="16" style="2" bestFit="1" customWidth="1"/>
    <col min="6659" max="6659" width="0.33203125" style="2" bestFit="1" customWidth="1"/>
    <col min="6660" max="6660" width="16" style="2" bestFit="1" customWidth="1"/>
    <col min="6661" max="6661" width="0.6640625" style="2" bestFit="1" customWidth="1"/>
    <col min="6662" max="6662" width="16.109375" style="2" bestFit="1" customWidth="1"/>
    <col min="6663" max="6663" width="12.44140625" style="2" bestFit="1" customWidth="1"/>
    <col min="6664" max="6664" width="4.44140625" style="2" bestFit="1" customWidth="1"/>
    <col min="6665" max="6665" width="20.88671875" style="2" bestFit="1" customWidth="1"/>
    <col min="6666" max="6666" width="16.88671875" style="2" bestFit="1" customWidth="1"/>
    <col min="6667" max="6667" width="17" style="2" bestFit="1" customWidth="1"/>
    <col min="6668" max="6668" width="20.88671875" style="2" bestFit="1" customWidth="1"/>
    <col min="6669" max="6669" width="22.109375" style="2" bestFit="1" customWidth="1"/>
    <col min="6670" max="6670" width="12.44140625" style="2" bestFit="1" customWidth="1"/>
    <col min="6671" max="6671" width="55.33203125" style="2" bestFit="1" customWidth="1"/>
    <col min="6672" max="6672" width="25.88671875" style="2" bestFit="1" customWidth="1"/>
    <col min="6673" max="6673" width="15.88671875" style="2" bestFit="1" customWidth="1"/>
    <col min="6674" max="6674" width="18.33203125" style="2" bestFit="1" customWidth="1"/>
    <col min="6675" max="6675" width="65.44140625" style="2" bestFit="1" customWidth="1"/>
    <col min="6676" max="6676" width="65.6640625" style="2" bestFit="1" customWidth="1"/>
    <col min="6677" max="6677" width="4.6640625" style="2" bestFit="1" customWidth="1"/>
    <col min="6678" max="6904" width="9.109375" style="2"/>
    <col min="6905" max="6905" width="4.6640625" style="2" bestFit="1" customWidth="1"/>
    <col min="6906" max="6906" width="16.88671875" style="2" bestFit="1" customWidth="1"/>
    <col min="6907" max="6907" width="8.88671875" style="2" bestFit="1" customWidth="1"/>
    <col min="6908" max="6908" width="1.109375" style="2" bestFit="1" customWidth="1"/>
    <col min="6909" max="6909" width="25.109375" style="2" bestFit="1" customWidth="1"/>
    <col min="6910" max="6910" width="10.88671875" style="2" bestFit="1" customWidth="1"/>
    <col min="6911" max="6912" width="16.88671875" style="2" bestFit="1" customWidth="1"/>
    <col min="6913" max="6913" width="8.88671875" style="2" bestFit="1" customWidth="1"/>
    <col min="6914" max="6914" width="16" style="2" bestFit="1" customWidth="1"/>
    <col min="6915" max="6915" width="0.33203125" style="2" bestFit="1" customWidth="1"/>
    <col min="6916" max="6916" width="16" style="2" bestFit="1" customWidth="1"/>
    <col min="6917" max="6917" width="0.6640625" style="2" bestFit="1" customWidth="1"/>
    <col min="6918" max="6918" width="16.109375" style="2" bestFit="1" customWidth="1"/>
    <col min="6919" max="6919" width="12.44140625" style="2" bestFit="1" customWidth="1"/>
    <col min="6920" max="6920" width="4.44140625" style="2" bestFit="1" customWidth="1"/>
    <col min="6921" max="6921" width="20.88671875" style="2" bestFit="1" customWidth="1"/>
    <col min="6922" max="6922" width="16.88671875" style="2" bestFit="1" customWidth="1"/>
    <col min="6923" max="6923" width="17" style="2" bestFit="1" customWidth="1"/>
    <col min="6924" max="6924" width="20.88671875" style="2" bestFit="1" customWidth="1"/>
    <col min="6925" max="6925" width="22.109375" style="2" bestFit="1" customWidth="1"/>
    <col min="6926" max="6926" width="12.44140625" style="2" bestFit="1" customWidth="1"/>
    <col min="6927" max="6927" width="55.33203125" style="2" bestFit="1" customWidth="1"/>
    <col min="6928" max="6928" width="25.88671875" style="2" bestFit="1" customWidth="1"/>
    <col min="6929" max="6929" width="15.88671875" style="2" bestFit="1" customWidth="1"/>
    <col min="6930" max="6930" width="18.33203125" style="2" bestFit="1" customWidth="1"/>
    <col min="6931" max="6931" width="65.44140625" style="2" bestFit="1" customWidth="1"/>
    <col min="6932" max="6932" width="65.6640625" style="2" bestFit="1" customWidth="1"/>
    <col min="6933" max="6933" width="4.6640625" style="2" bestFit="1" customWidth="1"/>
    <col min="6934" max="7160" width="9.109375" style="2"/>
    <col min="7161" max="7161" width="4.6640625" style="2" bestFit="1" customWidth="1"/>
    <col min="7162" max="7162" width="16.88671875" style="2" bestFit="1" customWidth="1"/>
    <col min="7163" max="7163" width="8.88671875" style="2" bestFit="1" customWidth="1"/>
    <col min="7164" max="7164" width="1.109375" style="2" bestFit="1" customWidth="1"/>
    <col min="7165" max="7165" width="25.109375" style="2" bestFit="1" customWidth="1"/>
    <col min="7166" max="7166" width="10.88671875" style="2" bestFit="1" customWidth="1"/>
    <col min="7167" max="7168" width="16.88671875" style="2" bestFit="1" customWidth="1"/>
    <col min="7169" max="7169" width="8.88671875" style="2" bestFit="1" customWidth="1"/>
    <col min="7170" max="7170" width="16" style="2" bestFit="1" customWidth="1"/>
    <col min="7171" max="7171" width="0.33203125" style="2" bestFit="1" customWidth="1"/>
    <col min="7172" max="7172" width="16" style="2" bestFit="1" customWidth="1"/>
    <col min="7173" max="7173" width="0.6640625" style="2" bestFit="1" customWidth="1"/>
    <col min="7174" max="7174" width="16.109375" style="2" bestFit="1" customWidth="1"/>
    <col min="7175" max="7175" width="12.44140625" style="2" bestFit="1" customWidth="1"/>
    <col min="7176" max="7176" width="4.44140625" style="2" bestFit="1" customWidth="1"/>
    <col min="7177" max="7177" width="20.88671875" style="2" bestFit="1" customWidth="1"/>
    <col min="7178" max="7178" width="16.88671875" style="2" bestFit="1" customWidth="1"/>
    <col min="7179" max="7179" width="17" style="2" bestFit="1" customWidth="1"/>
    <col min="7180" max="7180" width="20.88671875" style="2" bestFit="1" customWidth="1"/>
    <col min="7181" max="7181" width="22.109375" style="2" bestFit="1" customWidth="1"/>
    <col min="7182" max="7182" width="12.44140625" style="2" bestFit="1" customWidth="1"/>
    <col min="7183" max="7183" width="55.33203125" style="2" bestFit="1" customWidth="1"/>
    <col min="7184" max="7184" width="25.88671875" style="2" bestFit="1" customWidth="1"/>
    <col min="7185" max="7185" width="15.88671875" style="2" bestFit="1" customWidth="1"/>
    <col min="7186" max="7186" width="18.33203125" style="2" bestFit="1" customWidth="1"/>
    <col min="7187" max="7187" width="65.44140625" style="2" bestFit="1" customWidth="1"/>
    <col min="7188" max="7188" width="65.6640625" style="2" bestFit="1" customWidth="1"/>
    <col min="7189" max="7189" width="4.6640625" style="2" bestFit="1" customWidth="1"/>
    <col min="7190" max="7416" width="9.109375" style="2"/>
    <col min="7417" max="7417" width="4.6640625" style="2" bestFit="1" customWidth="1"/>
    <col min="7418" max="7418" width="16.88671875" style="2" bestFit="1" customWidth="1"/>
    <col min="7419" max="7419" width="8.88671875" style="2" bestFit="1" customWidth="1"/>
    <col min="7420" max="7420" width="1.109375" style="2" bestFit="1" customWidth="1"/>
    <col min="7421" max="7421" width="25.109375" style="2" bestFit="1" customWidth="1"/>
    <col min="7422" max="7422" width="10.88671875" style="2" bestFit="1" customWidth="1"/>
    <col min="7423" max="7424" width="16.88671875" style="2" bestFit="1" customWidth="1"/>
    <col min="7425" max="7425" width="8.88671875" style="2" bestFit="1" customWidth="1"/>
    <col min="7426" max="7426" width="16" style="2" bestFit="1" customWidth="1"/>
    <col min="7427" max="7427" width="0.33203125" style="2" bestFit="1" customWidth="1"/>
    <col min="7428" max="7428" width="16" style="2" bestFit="1" customWidth="1"/>
    <col min="7429" max="7429" width="0.6640625" style="2" bestFit="1" customWidth="1"/>
    <col min="7430" max="7430" width="16.109375" style="2" bestFit="1" customWidth="1"/>
    <col min="7431" max="7431" width="12.44140625" style="2" bestFit="1" customWidth="1"/>
    <col min="7432" max="7432" width="4.44140625" style="2" bestFit="1" customWidth="1"/>
    <col min="7433" max="7433" width="20.88671875" style="2" bestFit="1" customWidth="1"/>
    <col min="7434" max="7434" width="16.88671875" style="2" bestFit="1" customWidth="1"/>
    <col min="7435" max="7435" width="17" style="2" bestFit="1" customWidth="1"/>
    <col min="7436" max="7436" width="20.88671875" style="2" bestFit="1" customWidth="1"/>
    <col min="7437" max="7437" width="22.109375" style="2" bestFit="1" customWidth="1"/>
    <col min="7438" max="7438" width="12.44140625" style="2" bestFit="1" customWidth="1"/>
    <col min="7439" max="7439" width="55.33203125" style="2" bestFit="1" customWidth="1"/>
    <col min="7440" max="7440" width="25.88671875" style="2" bestFit="1" customWidth="1"/>
    <col min="7441" max="7441" width="15.88671875" style="2" bestFit="1" customWidth="1"/>
    <col min="7442" max="7442" width="18.33203125" style="2" bestFit="1" customWidth="1"/>
    <col min="7443" max="7443" width="65.44140625" style="2" bestFit="1" customWidth="1"/>
    <col min="7444" max="7444" width="65.6640625" style="2" bestFit="1" customWidth="1"/>
    <col min="7445" max="7445" width="4.6640625" style="2" bestFit="1" customWidth="1"/>
    <col min="7446" max="7672" width="9.109375" style="2"/>
    <col min="7673" max="7673" width="4.6640625" style="2" bestFit="1" customWidth="1"/>
    <col min="7674" max="7674" width="16.88671875" style="2" bestFit="1" customWidth="1"/>
    <col min="7675" max="7675" width="8.88671875" style="2" bestFit="1" customWidth="1"/>
    <col min="7676" max="7676" width="1.109375" style="2" bestFit="1" customWidth="1"/>
    <col min="7677" max="7677" width="25.109375" style="2" bestFit="1" customWidth="1"/>
    <col min="7678" max="7678" width="10.88671875" style="2" bestFit="1" customWidth="1"/>
    <col min="7679" max="7680" width="16.88671875" style="2" bestFit="1" customWidth="1"/>
    <col min="7681" max="7681" width="8.88671875" style="2" bestFit="1" customWidth="1"/>
    <col min="7682" max="7682" width="16" style="2" bestFit="1" customWidth="1"/>
    <col min="7683" max="7683" width="0.33203125" style="2" bestFit="1" customWidth="1"/>
    <col min="7684" max="7684" width="16" style="2" bestFit="1" customWidth="1"/>
    <col min="7685" max="7685" width="0.6640625" style="2" bestFit="1" customWidth="1"/>
    <col min="7686" max="7686" width="16.109375" style="2" bestFit="1" customWidth="1"/>
    <col min="7687" max="7687" width="12.44140625" style="2" bestFit="1" customWidth="1"/>
    <col min="7688" max="7688" width="4.44140625" style="2" bestFit="1" customWidth="1"/>
    <col min="7689" max="7689" width="20.88671875" style="2" bestFit="1" customWidth="1"/>
    <col min="7690" max="7690" width="16.88671875" style="2" bestFit="1" customWidth="1"/>
    <col min="7691" max="7691" width="17" style="2" bestFit="1" customWidth="1"/>
    <col min="7692" max="7692" width="20.88671875" style="2" bestFit="1" customWidth="1"/>
    <col min="7693" max="7693" width="22.109375" style="2" bestFit="1" customWidth="1"/>
    <col min="7694" max="7694" width="12.44140625" style="2" bestFit="1" customWidth="1"/>
    <col min="7695" max="7695" width="55.33203125" style="2" bestFit="1" customWidth="1"/>
    <col min="7696" max="7696" width="25.88671875" style="2" bestFit="1" customWidth="1"/>
    <col min="7697" max="7697" width="15.88671875" style="2" bestFit="1" customWidth="1"/>
    <col min="7698" max="7698" width="18.33203125" style="2" bestFit="1" customWidth="1"/>
    <col min="7699" max="7699" width="65.44140625" style="2" bestFit="1" customWidth="1"/>
    <col min="7700" max="7700" width="65.6640625" style="2" bestFit="1" customWidth="1"/>
    <col min="7701" max="7701" width="4.6640625" style="2" bestFit="1" customWidth="1"/>
    <col min="7702" max="7928" width="9.109375" style="2"/>
    <col min="7929" max="7929" width="4.6640625" style="2" bestFit="1" customWidth="1"/>
    <col min="7930" max="7930" width="16.88671875" style="2" bestFit="1" customWidth="1"/>
    <col min="7931" max="7931" width="8.88671875" style="2" bestFit="1" customWidth="1"/>
    <col min="7932" max="7932" width="1.109375" style="2" bestFit="1" customWidth="1"/>
    <col min="7933" max="7933" width="25.109375" style="2" bestFit="1" customWidth="1"/>
    <col min="7934" max="7934" width="10.88671875" style="2" bestFit="1" customWidth="1"/>
    <col min="7935" max="7936" width="16.88671875" style="2" bestFit="1" customWidth="1"/>
    <col min="7937" max="7937" width="8.88671875" style="2" bestFit="1" customWidth="1"/>
    <col min="7938" max="7938" width="16" style="2" bestFit="1" customWidth="1"/>
    <col min="7939" max="7939" width="0.33203125" style="2" bestFit="1" customWidth="1"/>
    <col min="7940" max="7940" width="16" style="2" bestFit="1" customWidth="1"/>
    <col min="7941" max="7941" width="0.6640625" style="2" bestFit="1" customWidth="1"/>
    <col min="7942" max="7942" width="16.109375" style="2" bestFit="1" customWidth="1"/>
    <col min="7943" max="7943" width="12.44140625" style="2" bestFit="1" customWidth="1"/>
    <col min="7944" max="7944" width="4.44140625" style="2" bestFit="1" customWidth="1"/>
    <col min="7945" max="7945" width="20.88671875" style="2" bestFit="1" customWidth="1"/>
    <col min="7946" max="7946" width="16.88671875" style="2" bestFit="1" customWidth="1"/>
    <col min="7947" max="7947" width="17" style="2" bestFit="1" customWidth="1"/>
    <col min="7948" max="7948" width="20.88671875" style="2" bestFit="1" customWidth="1"/>
    <col min="7949" max="7949" width="22.109375" style="2" bestFit="1" customWidth="1"/>
    <col min="7950" max="7950" width="12.44140625" style="2" bestFit="1" customWidth="1"/>
    <col min="7951" max="7951" width="55.33203125" style="2" bestFit="1" customWidth="1"/>
    <col min="7952" max="7952" width="25.88671875" style="2" bestFit="1" customWidth="1"/>
    <col min="7953" max="7953" width="15.88671875" style="2" bestFit="1" customWidth="1"/>
    <col min="7954" max="7954" width="18.33203125" style="2" bestFit="1" customWidth="1"/>
    <col min="7955" max="7955" width="65.44140625" style="2" bestFit="1" customWidth="1"/>
    <col min="7956" max="7956" width="65.6640625" style="2" bestFit="1" customWidth="1"/>
    <col min="7957" max="7957" width="4.6640625" style="2" bestFit="1" customWidth="1"/>
    <col min="7958" max="8184" width="9.109375" style="2"/>
    <col min="8185" max="8185" width="4.6640625" style="2" bestFit="1" customWidth="1"/>
    <col min="8186" max="8186" width="16.88671875" style="2" bestFit="1" customWidth="1"/>
    <col min="8187" max="8187" width="8.88671875" style="2" bestFit="1" customWidth="1"/>
    <col min="8188" max="8188" width="1.109375" style="2" bestFit="1" customWidth="1"/>
    <col min="8189" max="8189" width="25.109375" style="2" bestFit="1" customWidth="1"/>
    <col min="8190" max="8190" width="10.88671875" style="2" bestFit="1" customWidth="1"/>
    <col min="8191" max="8192" width="16.88671875" style="2" bestFit="1" customWidth="1"/>
    <col min="8193" max="8193" width="8.88671875" style="2" bestFit="1" customWidth="1"/>
    <col min="8194" max="8194" width="16" style="2" bestFit="1" customWidth="1"/>
    <col min="8195" max="8195" width="0.33203125" style="2" bestFit="1" customWidth="1"/>
    <col min="8196" max="8196" width="16" style="2" bestFit="1" customWidth="1"/>
    <col min="8197" max="8197" width="0.6640625" style="2" bestFit="1" customWidth="1"/>
    <col min="8198" max="8198" width="16.109375" style="2" bestFit="1" customWidth="1"/>
    <col min="8199" max="8199" width="12.44140625" style="2" bestFit="1" customWidth="1"/>
    <col min="8200" max="8200" width="4.44140625" style="2" bestFit="1" customWidth="1"/>
    <col min="8201" max="8201" width="20.88671875" style="2" bestFit="1" customWidth="1"/>
    <col min="8202" max="8202" width="16.88671875" style="2" bestFit="1" customWidth="1"/>
    <col min="8203" max="8203" width="17" style="2" bestFit="1" customWidth="1"/>
    <col min="8204" max="8204" width="20.88671875" style="2" bestFit="1" customWidth="1"/>
    <col min="8205" max="8205" width="22.109375" style="2" bestFit="1" customWidth="1"/>
    <col min="8206" max="8206" width="12.44140625" style="2" bestFit="1" customWidth="1"/>
    <col min="8207" max="8207" width="55.33203125" style="2" bestFit="1" customWidth="1"/>
    <col min="8208" max="8208" width="25.88671875" style="2" bestFit="1" customWidth="1"/>
    <col min="8209" max="8209" width="15.88671875" style="2" bestFit="1" customWidth="1"/>
    <col min="8210" max="8210" width="18.33203125" style="2" bestFit="1" customWidth="1"/>
    <col min="8211" max="8211" width="65.44140625" style="2" bestFit="1" customWidth="1"/>
    <col min="8212" max="8212" width="65.6640625" style="2" bestFit="1" customWidth="1"/>
    <col min="8213" max="8213" width="4.6640625" style="2" bestFit="1" customWidth="1"/>
    <col min="8214" max="8440" width="9.109375" style="2"/>
    <col min="8441" max="8441" width="4.6640625" style="2" bestFit="1" customWidth="1"/>
    <col min="8442" max="8442" width="16.88671875" style="2" bestFit="1" customWidth="1"/>
    <col min="8443" max="8443" width="8.88671875" style="2" bestFit="1" customWidth="1"/>
    <col min="8444" max="8444" width="1.109375" style="2" bestFit="1" customWidth="1"/>
    <col min="8445" max="8445" width="25.109375" style="2" bestFit="1" customWidth="1"/>
    <col min="8446" max="8446" width="10.88671875" style="2" bestFit="1" customWidth="1"/>
    <col min="8447" max="8448" width="16.88671875" style="2" bestFit="1" customWidth="1"/>
    <col min="8449" max="8449" width="8.88671875" style="2" bestFit="1" customWidth="1"/>
    <col min="8450" max="8450" width="16" style="2" bestFit="1" customWidth="1"/>
    <col min="8451" max="8451" width="0.33203125" style="2" bestFit="1" customWidth="1"/>
    <col min="8452" max="8452" width="16" style="2" bestFit="1" customWidth="1"/>
    <col min="8453" max="8453" width="0.6640625" style="2" bestFit="1" customWidth="1"/>
    <col min="8454" max="8454" width="16.109375" style="2" bestFit="1" customWidth="1"/>
    <col min="8455" max="8455" width="12.44140625" style="2" bestFit="1" customWidth="1"/>
    <col min="8456" max="8456" width="4.44140625" style="2" bestFit="1" customWidth="1"/>
    <col min="8457" max="8457" width="20.88671875" style="2" bestFit="1" customWidth="1"/>
    <col min="8458" max="8458" width="16.88671875" style="2" bestFit="1" customWidth="1"/>
    <col min="8459" max="8459" width="17" style="2" bestFit="1" customWidth="1"/>
    <col min="8460" max="8460" width="20.88671875" style="2" bestFit="1" customWidth="1"/>
    <col min="8461" max="8461" width="22.109375" style="2" bestFit="1" customWidth="1"/>
    <col min="8462" max="8462" width="12.44140625" style="2" bestFit="1" customWidth="1"/>
    <col min="8463" max="8463" width="55.33203125" style="2" bestFit="1" customWidth="1"/>
    <col min="8464" max="8464" width="25.88671875" style="2" bestFit="1" customWidth="1"/>
    <col min="8465" max="8465" width="15.88671875" style="2" bestFit="1" customWidth="1"/>
    <col min="8466" max="8466" width="18.33203125" style="2" bestFit="1" customWidth="1"/>
    <col min="8467" max="8467" width="65.44140625" style="2" bestFit="1" customWidth="1"/>
    <col min="8468" max="8468" width="65.6640625" style="2" bestFit="1" customWidth="1"/>
    <col min="8469" max="8469" width="4.6640625" style="2" bestFit="1" customWidth="1"/>
    <col min="8470" max="8696" width="9.109375" style="2"/>
    <col min="8697" max="8697" width="4.6640625" style="2" bestFit="1" customWidth="1"/>
    <col min="8698" max="8698" width="16.88671875" style="2" bestFit="1" customWidth="1"/>
    <col min="8699" max="8699" width="8.88671875" style="2" bestFit="1" customWidth="1"/>
    <col min="8700" max="8700" width="1.109375" style="2" bestFit="1" customWidth="1"/>
    <col min="8701" max="8701" width="25.109375" style="2" bestFit="1" customWidth="1"/>
    <col min="8702" max="8702" width="10.88671875" style="2" bestFit="1" customWidth="1"/>
    <col min="8703" max="8704" width="16.88671875" style="2" bestFit="1" customWidth="1"/>
    <col min="8705" max="8705" width="8.88671875" style="2" bestFit="1" customWidth="1"/>
    <col min="8706" max="8706" width="16" style="2" bestFit="1" customWidth="1"/>
    <col min="8707" max="8707" width="0.33203125" style="2" bestFit="1" customWidth="1"/>
    <col min="8708" max="8708" width="16" style="2" bestFit="1" customWidth="1"/>
    <col min="8709" max="8709" width="0.6640625" style="2" bestFit="1" customWidth="1"/>
    <col min="8710" max="8710" width="16.109375" style="2" bestFit="1" customWidth="1"/>
    <col min="8711" max="8711" width="12.44140625" style="2" bestFit="1" customWidth="1"/>
    <col min="8712" max="8712" width="4.44140625" style="2" bestFit="1" customWidth="1"/>
    <col min="8713" max="8713" width="20.88671875" style="2" bestFit="1" customWidth="1"/>
    <col min="8714" max="8714" width="16.88671875" style="2" bestFit="1" customWidth="1"/>
    <col min="8715" max="8715" width="17" style="2" bestFit="1" customWidth="1"/>
    <col min="8716" max="8716" width="20.88671875" style="2" bestFit="1" customWidth="1"/>
    <col min="8717" max="8717" width="22.109375" style="2" bestFit="1" customWidth="1"/>
    <col min="8718" max="8718" width="12.44140625" style="2" bestFit="1" customWidth="1"/>
    <col min="8719" max="8719" width="55.33203125" style="2" bestFit="1" customWidth="1"/>
    <col min="8720" max="8720" width="25.88671875" style="2" bestFit="1" customWidth="1"/>
    <col min="8721" max="8721" width="15.88671875" style="2" bestFit="1" customWidth="1"/>
    <col min="8722" max="8722" width="18.33203125" style="2" bestFit="1" customWidth="1"/>
    <col min="8723" max="8723" width="65.44140625" style="2" bestFit="1" customWidth="1"/>
    <col min="8724" max="8724" width="65.6640625" style="2" bestFit="1" customWidth="1"/>
    <col min="8725" max="8725" width="4.6640625" style="2" bestFit="1" customWidth="1"/>
    <col min="8726" max="8952" width="9.109375" style="2"/>
    <col min="8953" max="8953" width="4.6640625" style="2" bestFit="1" customWidth="1"/>
    <col min="8954" max="8954" width="16.88671875" style="2" bestFit="1" customWidth="1"/>
    <col min="8955" max="8955" width="8.88671875" style="2" bestFit="1" customWidth="1"/>
    <col min="8956" max="8956" width="1.109375" style="2" bestFit="1" customWidth="1"/>
    <col min="8957" max="8957" width="25.109375" style="2" bestFit="1" customWidth="1"/>
    <col min="8958" max="8958" width="10.88671875" style="2" bestFit="1" customWidth="1"/>
    <col min="8959" max="8960" width="16.88671875" style="2" bestFit="1" customWidth="1"/>
    <col min="8961" max="8961" width="8.88671875" style="2" bestFit="1" customWidth="1"/>
    <col min="8962" max="8962" width="16" style="2" bestFit="1" customWidth="1"/>
    <col min="8963" max="8963" width="0.33203125" style="2" bestFit="1" customWidth="1"/>
    <col min="8964" max="8964" width="16" style="2" bestFit="1" customWidth="1"/>
    <col min="8965" max="8965" width="0.6640625" style="2" bestFit="1" customWidth="1"/>
    <col min="8966" max="8966" width="16.109375" style="2" bestFit="1" customWidth="1"/>
    <col min="8967" max="8967" width="12.44140625" style="2" bestFit="1" customWidth="1"/>
    <col min="8968" max="8968" width="4.44140625" style="2" bestFit="1" customWidth="1"/>
    <col min="8969" max="8969" width="20.88671875" style="2" bestFit="1" customWidth="1"/>
    <col min="8970" max="8970" width="16.88671875" style="2" bestFit="1" customWidth="1"/>
    <col min="8971" max="8971" width="17" style="2" bestFit="1" customWidth="1"/>
    <col min="8972" max="8972" width="20.88671875" style="2" bestFit="1" customWidth="1"/>
    <col min="8973" max="8973" width="22.109375" style="2" bestFit="1" customWidth="1"/>
    <col min="8974" max="8974" width="12.44140625" style="2" bestFit="1" customWidth="1"/>
    <col min="8975" max="8975" width="55.33203125" style="2" bestFit="1" customWidth="1"/>
    <col min="8976" max="8976" width="25.88671875" style="2" bestFit="1" customWidth="1"/>
    <col min="8977" max="8977" width="15.88671875" style="2" bestFit="1" customWidth="1"/>
    <col min="8978" max="8978" width="18.33203125" style="2" bestFit="1" customWidth="1"/>
    <col min="8979" max="8979" width="65.44140625" style="2" bestFit="1" customWidth="1"/>
    <col min="8980" max="8980" width="65.6640625" style="2" bestFit="1" customWidth="1"/>
    <col min="8981" max="8981" width="4.6640625" style="2" bestFit="1" customWidth="1"/>
    <col min="8982" max="9208" width="9.109375" style="2"/>
    <col min="9209" max="9209" width="4.6640625" style="2" bestFit="1" customWidth="1"/>
    <col min="9210" max="9210" width="16.88671875" style="2" bestFit="1" customWidth="1"/>
    <col min="9211" max="9211" width="8.88671875" style="2" bestFit="1" customWidth="1"/>
    <col min="9212" max="9212" width="1.109375" style="2" bestFit="1" customWidth="1"/>
    <col min="9213" max="9213" width="25.109375" style="2" bestFit="1" customWidth="1"/>
    <col min="9214" max="9214" width="10.88671875" style="2" bestFit="1" customWidth="1"/>
    <col min="9215" max="9216" width="16.88671875" style="2" bestFit="1" customWidth="1"/>
    <col min="9217" max="9217" width="8.88671875" style="2" bestFit="1" customWidth="1"/>
    <col min="9218" max="9218" width="16" style="2" bestFit="1" customWidth="1"/>
    <col min="9219" max="9219" width="0.33203125" style="2" bestFit="1" customWidth="1"/>
    <col min="9220" max="9220" width="16" style="2" bestFit="1" customWidth="1"/>
    <col min="9221" max="9221" width="0.6640625" style="2" bestFit="1" customWidth="1"/>
    <col min="9222" max="9222" width="16.109375" style="2" bestFit="1" customWidth="1"/>
    <col min="9223" max="9223" width="12.44140625" style="2" bestFit="1" customWidth="1"/>
    <col min="9224" max="9224" width="4.44140625" style="2" bestFit="1" customWidth="1"/>
    <col min="9225" max="9225" width="20.88671875" style="2" bestFit="1" customWidth="1"/>
    <col min="9226" max="9226" width="16.88671875" style="2" bestFit="1" customWidth="1"/>
    <col min="9227" max="9227" width="17" style="2" bestFit="1" customWidth="1"/>
    <col min="9228" max="9228" width="20.88671875" style="2" bestFit="1" customWidth="1"/>
    <col min="9229" max="9229" width="22.109375" style="2" bestFit="1" customWidth="1"/>
    <col min="9230" max="9230" width="12.44140625" style="2" bestFit="1" customWidth="1"/>
    <col min="9231" max="9231" width="55.33203125" style="2" bestFit="1" customWidth="1"/>
    <col min="9232" max="9232" width="25.88671875" style="2" bestFit="1" customWidth="1"/>
    <col min="9233" max="9233" width="15.88671875" style="2" bestFit="1" customWidth="1"/>
    <col min="9234" max="9234" width="18.33203125" style="2" bestFit="1" customWidth="1"/>
    <col min="9235" max="9235" width="65.44140625" style="2" bestFit="1" customWidth="1"/>
    <col min="9236" max="9236" width="65.6640625" style="2" bestFit="1" customWidth="1"/>
    <col min="9237" max="9237" width="4.6640625" style="2" bestFit="1" customWidth="1"/>
    <col min="9238" max="9464" width="9.109375" style="2"/>
    <col min="9465" max="9465" width="4.6640625" style="2" bestFit="1" customWidth="1"/>
    <col min="9466" max="9466" width="16.88671875" style="2" bestFit="1" customWidth="1"/>
    <col min="9467" max="9467" width="8.88671875" style="2" bestFit="1" customWidth="1"/>
    <col min="9468" max="9468" width="1.109375" style="2" bestFit="1" customWidth="1"/>
    <col min="9469" max="9469" width="25.109375" style="2" bestFit="1" customWidth="1"/>
    <col min="9470" max="9470" width="10.88671875" style="2" bestFit="1" customWidth="1"/>
    <col min="9471" max="9472" width="16.88671875" style="2" bestFit="1" customWidth="1"/>
    <col min="9473" max="9473" width="8.88671875" style="2" bestFit="1" customWidth="1"/>
    <col min="9474" max="9474" width="16" style="2" bestFit="1" customWidth="1"/>
    <col min="9475" max="9475" width="0.33203125" style="2" bestFit="1" customWidth="1"/>
    <col min="9476" max="9476" width="16" style="2" bestFit="1" customWidth="1"/>
    <col min="9477" max="9477" width="0.6640625" style="2" bestFit="1" customWidth="1"/>
    <col min="9478" max="9478" width="16.109375" style="2" bestFit="1" customWidth="1"/>
    <col min="9479" max="9479" width="12.44140625" style="2" bestFit="1" customWidth="1"/>
    <col min="9480" max="9480" width="4.44140625" style="2" bestFit="1" customWidth="1"/>
    <col min="9481" max="9481" width="20.88671875" style="2" bestFit="1" customWidth="1"/>
    <col min="9482" max="9482" width="16.88671875" style="2" bestFit="1" customWidth="1"/>
    <col min="9483" max="9483" width="17" style="2" bestFit="1" customWidth="1"/>
    <col min="9484" max="9484" width="20.88671875" style="2" bestFit="1" customWidth="1"/>
    <col min="9485" max="9485" width="22.109375" style="2" bestFit="1" customWidth="1"/>
    <col min="9486" max="9486" width="12.44140625" style="2" bestFit="1" customWidth="1"/>
    <col min="9487" max="9487" width="55.33203125" style="2" bestFit="1" customWidth="1"/>
    <col min="9488" max="9488" width="25.88671875" style="2" bestFit="1" customWidth="1"/>
    <col min="9489" max="9489" width="15.88671875" style="2" bestFit="1" customWidth="1"/>
    <col min="9490" max="9490" width="18.33203125" style="2" bestFit="1" customWidth="1"/>
    <col min="9491" max="9491" width="65.44140625" style="2" bestFit="1" customWidth="1"/>
    <col min="9492" max="9492" width="65.6640625" style="2" bestFit="1" customWidth="1"/>
    <col min="9493" max="9493" width="4.6640625" style="2" bestFit="1" customWidth="1"/>
    <col min="9494" max="9720" width="9.109375" style="2"/>
    <col min="9721" max="9721" width="4.6640625" style="2" bestFit="1" customWidth="1"/>
    <col min="9722" max="9722" width="16.88671875" style="2" bestFit="1" customWidth="1"/>
    <col min="9723" max="9723" width="8.88671875" style="2" bestFit="1" customWidth="1"/>
    <col min="9724" max="9724" width="1.109375" style="2" bestFit="1" customWidth="1"/>
    <col min="9725" max="9725" width="25.109375" style="2" bestFit="1" customWidth="1"/>
    <col min="9726" max="9726" width="10.88671875" style="2" bestFit="1" customWidth="1"/>
    <col min="9727" max="9728" width="16.88671875" style="2" bestFit="1" customWidth="1"/>
    <col min="9729" max="9729" width="8.88671875" style="2" bestFit="1" customWidth="1"/>
    <col min="9730" max="9730" width="16" style="2" bestFit="1" customWidth="1"/>
    <col min="9731" max="9731" width="0.33203125" style="2" bestFit="1" customWidth="1"/>
    <col min="9732" max="9732" width="16" style="2" bestFit="1" customWidth="1"/>
    <col min="9733" max="9733" width="0.6640625" style="2" bestFit="1" customWidth="1"/>
    <col min="9734" max="9734" width="16.109375" style="2" bestFit="1" customWidth="1"/>
    <col min="9735" max="9735" width="12.44140625" style="2" bestFit="1" customWidth="1"/>
    <col min="9736" max="9736" width="4.44140625" style="2" bestFit="1" customWidth="1"/>
    <col min="9737" max="9737" width="20.88671875" style="2" bestFit="1" customWidth="1"/>
    <col min="9738" max="9738" width="16.88671875" style="2" bestFit="1" customWidth="1"/>
    <col min="9739" max="9739" width="17" style="2" bestFit="1" customWidth="1"/>
    <col min="9740" max="9740" width="20.88671875" style="2" bestFit="1" customWidth="1"/>
    <col min="9741" max="9741" width="22.109375" style="2" bestFit="1" customWidth="1"/>
    <col min="9742" max="9742" width="12.44140625" style="2" bestFit="1" customWidth="1"/>
    <col min="9743" max="9743" width="55.33203125" style="2" bestFit="1" customWidth="1"/>
    <col min="9744" max="9744" width="25.88671875" style="2" bestFit="1" customWidth="1"/>
    <col min="9745" max="9745" width="15.88671875" style="2" bestFit="1" customWidth="1"/>
    <col min="9746" max="9746" width="18.33203125" style="2" bestFit="1" customWidth="1"/>
    <col min="9747" max="9747" width="65.44140625" style="2" bestFit="1" customWidth="1"/>
    <col min="9748" max="9748" width="65.6640625" style="2" bestFit="1" customWidth="1"/>
    <col min="9749" max="9749" width="4.6640625" style="2" bestFit="1" customWidth="1"/>
    <col min="9750" max="9976" width="9.109375" style="2"/>
    <col min="9977" max="9977" width="4.6640625" style="2" bestFit="1" customWidth="1"/>
    <col min="9978" max="9978" width="16.88671875" style="2" bestFit="1" customWidth="1"/>
    <col min="9979" max="9979" width="8.88671875" style="2" bestFit="1" customWidth="1"/>
    <col min="9980" max="9980" width="1.109375" style="2" bestFit="1" customWidth="1"/>
    <col min="9981" max="9981" width="25.109375" style="2" bestFit="1" customWidth="1"/>
    <col min="9982" max="9982" width="10.88671875" style="2" bestFit="1" customWidth="1"/>
    <col min="9983" max="9984" width="16.88671875" style="2" bestFit="1" customWidth="1"/>
    <col min="9985" max="9985" width="8.88671875" style="2" bestFit="1" customWidth="1"/>
    <col min="9986" max="9986" width="16" style="2" bestFit="1" customWidth="1"/>
    <col min="9987" max="9987" width="0.33203125" style="2" bestFit="1" customWidth="1"/>
    <col min="9988" max="9988" width="16" style="2" bestFit="1" customWidth="1"/>
    <col min="9989" max="9989" width="0.6640625" style="2" bestFit="1" customWidth="1"/>
    <col min="9990" max="9990" width="16.109375" style="2" bestFit="1" customWidth="1"/>
    <col min="9991" max="9991" width="12.44140625" style="2" bestFit="1" customWidth="1"/>
    <col min="9992" max="9992" width="4.44140625" style="2" bestFit="1" customWidth="1"/>
    <col min="9993" max="9993" width="20.88671875" style="2" bestFit="1" customWidth="1"/>
    <col min="9994" max="9994" width="16.88671875" style="2" bestFit="1" customWidth="1"/>
    <col min="9995" max="9995" width="17" style="2" bestFit="1" customWidth="1"/>
    <col min="9996" max="9996" width="20.88671875" style="2" bestFit="1" customWidth="1"/>
    <col min="9997" max="9997" width="22.109375" style="2" bestFit="1" customWidth="1"/>
    <col min="9998" max="9998" width="12.44140625" style="2" bestFit="1" customWidth="1"/>
    <col min="9999" max="9999" width="55.33203125" style="2" bestFit="1" customWidth="1"/>
    <col min="10000" max="10000" width="25.88671875" style="2" bestFit="1" customWidth="1"/>
    <col min="10001" max="10001" width="15.88671875" style="2" bestFit="1" customWidth="1"/>
    <col min="10002" max="10002" width="18.33203125" style="2" bestFit="1" customWidth="1"/>
    <col min="10003" max="10003" width="65.44140625" style="2" bestFit="1" customWidth="1"/>
    <col min="10004" max="10004" width="65.6640625" style="2" bestFit="1" customWidth="1"/>
    <col min="10005" max="10005" width="4.6640625" style="2" bestFit="1" customWidth="1"/>
    <col min="10006" max="10232" width="9.109375" style="2"/>
    <col min="10233" max="10233" width="4.6640625" style="2" bestFit="1" customWidth="1"/>
    <col min="10234" max="10234" width="16.88671875" style="2" bestFit="1" customWidth="1"/>
    <col min="10235" max="10235" width="8.88671875" style="2" bestFit="1" customWidth="1"/>
    <col min="10236" max="10236" width="1.109375" style="2" bestFit="1" customWidth="1"/>
    <col min="10237" max="10237" width="25.109375" style="2" bestFit="1" customWidth="1"/>
    <col min="10238" max="10238" width="10.88671875" style="2" bestFit="1" customWidth="1"/>
    <col min="10239" max="10240" width="16.88671875" style="2" bestFit="1" customWidth="1"/>
    <col min="10241" max="10241" width="8.88671875" style="2" bestFit="1" customWidth="1"/>
    <col min="10242" max="10242" width="16" style="2" bestFit="1" customWidth="1"/>
    <col min="10243" max="10243" width="0.33203125" style="2" bestFit="1" customWidth="1"/>
    <col min="10244" max="10244" width="16" style="2" bestFit="1" customWidth="1"/>
    <col min="10245" max="10245" width="0.6640625" style="2" bestFit="1" customWidth="1"/>
    <col min="10246" max="10246" width="16.109375" style="2" bestFit="1" customWidth="1"/>
    <col min="10247" max="10247" width="12.44140625" style="2" bestFit="1" customWidth="1"/>
    <col min="10248" max="10248" width="4.44140625" style="2" bestFit="1" customWidth="1"/>
    <col min="10249" max="10249" width="20.88671875" style="2" bestFit="1" customWidth="1"/>
    <col min="10250" max="10250" width="16.88671875" style="2" bestFit="1" customWidth="1"/>
    <col min="10251" max="10251" width="17" style="2" bestFit="1" customWidth="1"/>
    <col min="10252" max="10252" width="20.88671875" style="2" bestFit="1" customWidth="1"/>
    <col min="10253" max="10253" width="22.109375" style="2" bestFit="1" customWidth="1"/>
    <col min="10254" max="10254" width="12.44140625" style="2" bestFit="1" customWidth="1"/>
    <col min="10255" max="10255" width="55.33203125" style="2" bestFit="1" customWidth="1"/>
    <col min="10256" max="10256" width="25.88671875" style="2" bestFit="1" customWidth="1"/>
    <col min="10257" max="10257" width="15.88671875" style="2" bestFit="1" customWidth="1"/>
    <col min="10258" max="10258" width="18.33203125" style="2" bestFit="1" customWidth="1"/>
    <col min="10259" max="10259" width="65.44140625" style="2" bestFit="1" customWidth="1"/>
    <col min="10260" max="10260" width="65.6640625" style="2" bestFit="1" customWidth="1"/>
    <col min="10261" max="10261" width="4.6640625" style="2" bestFit="1" customWidth="1"/>
    <col min="10262" max="10488" width="9.109375" style="2"/>
    <col min="10489" max="10489" width="4.6640625" style="2" bestFit="1" customWidth="1"/>
    <col min="10490" max="10490" width="16.88671875" style="2" bestFit="1" customWidth="1"/>
    <col min="10491" max="10491" width="8.88671875" style="2" bestFit="1" customWidth="1"/>
    <col min="10492" max="10492" width="1.109375" style="2" bestFit="1" customWidth="1"/>
    <col min="10493" max="10493" width="25.109375" style="2" bestFit="1" customWidth="1"/>
    <col min="10494" max="10494" width="10.88671875" style="2" bestFit="1" customWidth="1"/>
    <col min="10495" max="10496" width="16.88671875" style="2" bestFit="1" customWidth="1"/>
    <col min="10497" max="10497" width="8.88671875" style="2" bestFit="1" customWidth="1"/>
    <col min="10498" max="10498" width="16" style="2" bestFit="1" customWidth="1"/>
    <col min="10499" max="10499" width="0.33203125" style="2" bestFit="1" customWidth="1"/>
    <col min="10500" max="10500" width="16" style="2" bestFit="1" customWidth="1"/>
    <col min="10501" max="10501" width="0.6640625" style="2" bestFit="1" customWidth="1"/>
    <col min="10502" max="10502" width="16.109375" style="2" bestFit="1" customWidth="1"/>
    <col min="10503" max="10503" width="12.44140625" style="2" bestFit="1" customWidth="1"/>
    <col min="10504" max="10504" width="4.44140625" style="2" bestFit="1" customWidth="1"/>
    <col min="10505" max="10505" width="20.88671875" style="2" bestFit="1" customWidth="1"/>
    <col min="10506" max="10506" width="16.88671875" style="2" bestFit="1" customWidth="1"/>
    <col min="10507" max="10507" width="17" style="2" bestFit="1" customWidth="1"/>
    <col min="10508" max="10508" width="20.88671875" style="2" bestFit="1" customWidth="1"/>
    <col min="10509" max="10509" width="22.109375" style="2" bestFit="1" customWidth="1"/>
    <col min="10510" max="10510" width="12.44140625" style="2" bestFit="1" customWidth="1"/>
    <col min="10511" max="10511" width="55.33203125" style="2" bestFit="1" customWidth="1"/>
    <col min="10512" max="10512" width="25.88671875" style="2" bestFit="1" customWidth="1"/>
    <col min="10513" max="10513" width="15.88671875" style="2" bestFit="1" customWidth="1"/>
    <col min="10514" max="10514" width="18.33203125" style="2" bestFit="1" customWidth="1"/>
    <col min="10515" max="10515" width="65.44140625" style="2" bestFit="1" customWidth="1"/>
    <col min="10516" max="10516" width="65.6640625" style="2" bestFit="1" customWidth="1"/>
    <col min="10517" max="10517" width="4.6640625" style="2" bestFit="1" customWidth="1"/>
    <col min="10518" max="10744" width="9.109375" style="2"/>
    <col min="10745" max="10745" width="4.6640625" style="2" bestFit="1" customWidth="1"/>
    <col min="10746" max="10746" width="16.88671875" style="2" bestFit="1" customWidth="1"/>
    <col min="10747" max="10747" width="8.88671875" style="2" bestFit="1" customWidth="1"/>
    <col min="10748" max="10748" width="1.109375" style="2" bestFit="1" customWidth="1"/>
    <col min="10749" max="10749" width="25.109375" style="2" bestFit="1" customWidth="1"/>
    <col min="10750" max="10750" width="10.88671875" style="2" bestFit="1" customWidth="1"/>
    <col min="10751" max="10752" width="16.88671875" style="2" bestFit="1" customWidth="1"/>
    <col min="10753" max="10753" width="8.88671875" style="2" bestFit="1" customWidth="1"/>
    <col min="10754" max="10754" width="16" style="2" bestFit="1" customWidth="1"/>
    <col min="10755" max="10755" width="0.33203125" style="2" bestFit="1" customWidth="1"/>
    <col min="10756" max="10756" width="16" style="2" bestFit="1" customWidth="1"/>
    <col min="10757" max="10757" width="0.6640625" style="2" bestFit="1" customWidth="1"/>
    <col min="10758" max="10758" width="16.109375" style="2" bestFit="1" customWidth="1"/>
    <col min="10759" max="10759" width="12.44140625" style="2" bestFit="1" customWidth="1"/>
    <col min="10760" max="10760" width="4.44140625" style="2" bestFit="1" customWidth="1"/>
    <col min="10761" max="10761" width="20.88671875" style="2" bestFit="1" customWidth="1"/>
    <col min="10762" max="10762" width="16.88671875" style="2" bestFit="1" customWidth="1"/>
    <col min="10763" max="10763" width="17" style="2" bestFit="1" customWidth="1"/>
    <col min="10764" max="10764" width="20.88671875" style="2" bestFit="1" customWidth="1"/>
    <col min="10765" max="10765" width="22.109375" style="2" bestFit="1" customWidth="1"/>
    <col min="10766" max="10766" width="12.44140625" style="2" bestFit="1" customWidth="1"/>
    <col min="10767" max="10767" width="55.33203125" style="2" bestFit="1" customWidth="1"/>
    <col min="10768" max="10768" width="25.88671875" style="2" bestFit="1" customWidth="1"/>
    <col min="10769" max="10769" width="15.88671875" style="2" bestFit="1" customWidth="1"/>
    <col min="10770" max="10770" width="18.33203125" style="2" bestFit="1" customWidth="1"/>
    <col min="10771" max="10771" width="65.44140625" style="2" bestFit="1" customWidth="1"/>
    <col min="10772" max="10772" width="65.6640625" style="2" bestFit="1" customWidth="1"/>
    <col min="10773" max="10773" width="4.6640625" style="2" bestFit="1" customWidth="1"/>
    <col min="10774" max="11000" width="9.109375" style="2"/>
    <col min="11001" max="11001" width="4.6640625" style="2" bestFit="1" customWidth="1"/>
    <col min="11002" max="11002" width="16.88671875" style="2" bestFit="1" customWidth="1"/>
    <col min="11003" max="11003" width="8.88671875" style="2" bestFit="1" customWidth="1"/>
    <col min="11004" max="11004" width="1.109375" style="2" bestFit="1" customWidth="1"/>
    <col min="11005" max="11005" width="25.109375" style="2" bestFit="1" customWidth="1"/>
    <col min="11006" max="11006" width="10.88671875" style="2" bestFit="1" customWidth="1"/>
    <col min="11007" max="11008" width="16.88671875" style="2" bestFit="1" customWidth="1"/>
    <col min="11009" max="11009" width="8.88671875" style="2" bestFit="1" customWidth="1"/>
    <col min="11010" max="11010" width="16" style="2" bestFit="1" customWidth="1"/>
    <col min="11011" max="11011" width="0.33203125" style="2" bestFit="1" customWidth="1"/>
    <col min="11012" max="11012" width="16" style="2" bestFit="1" customWidth="1"/>
    <col min="11013" max="11013" width="0.6640625" style="2" bestFit="1" customWidth="1"/>
    <col min="11014" max="11014" width="16.109375" style="2" bestFit="1" customWidth="1"/>
    <col min="11015" max="11015" width="12.44140625" style="2" bestFit="1" customWidth="1"/>
    <col min="11016" max="11016" width="4.44140625" style="2" bestFit="1" customWidth="1"/>
    <col min="11017" max="11017" width="20.88671875" style="2" bestFit="1" customWidth="1"/>
    <col min="11018" max="11018" width="16.88671875" style="2" bestFit="1" customWidth="1"/>
    <col min="11019" max="11019" width="17" style="2" bestFit="1" customWidth="1"/>
    <col min="11020" max="11020" width="20.88671875" style="2" bestFit="1" customWidth="1"/>
    <col min="11021" max="11021" width="22.109375" style="2" bestFit="1" customWidth="1"/>
    <col min="11022" max="11022" width="12.44140625" style="2" bestFit="1" customWidth="1"/>
    <col min="11023" max="11023" width="55.33203125" style="2" bestFit="1" customWidth="1"/>
    <col min="11024" max="11024" width="25.88671875" style="2" bestFit="1" customWidth="1"/>
    <col min="11025" max="11025" width="15.88671875" style="2" bestFit="1" customWidth="1"/>
    <col min="11026" max="11026" width="18.33203125" style="2" bestFit="1" customWidth="1"/>
    <col min="11027" max="11027" width="65.44140625" style="2" bestFit="1" customWidth="1"/>
    <col min="11028" max="11028" width="65.6640625" style="2" bestFit="1" customWidth="1"/>
    <col min="11029" max="11029" width="4.6640625" style="2" bestFit="1" customWidth="1"/>
    <col min="11030" max="11256" width="9.109375" style="2"/>
    <col min="11257" max="11257" width="4.6640625" style="2" bestFit="1" customWidth="1"/>
    <col min="11258" max="11258" width="16.88671875" style="2" bestFit="1" customWidth="1"/>
    <col min="11259" max="11259" width="8.88671875" style="2" bestFit="1" customWidth="1"/>
    <col min="11260" max="11260" width="1.109375" style="2" bestFit="1" customWidth="1"/>
    <col min="11261" max="11261" width="25.109375" style="2" bestFit="1" customWidth="1"/>
    <col min="11262" max="11262" width="10.88671875" style="2" bestFit="1" customWidth="1"/>
    <col min="11263" max="11264" width="16.88671875" style="2" bestFit="1" customWidth="1"/>
    <col min="11265" max="11265" width="8.88671875" style="2" bestFit="1" customWidth="1"/>
    <col min="11266" max="11266" width="16" style="2" bestFit="1" customWidth="1"/>
    <col min="11267" max="11267" width="0.33203125" style="2" bestFit="1" customWidth="1"/>
    <col min="11268" max="11268" width="16" style="2" bestFit="1" customWidth="1"/>
    <col min="11269" max="11269" width="0.6640625" style="2" bestFit="1" customWidth="1"/>
    <col min="11270" max="11270" width="16.109375" style="2" bestFit="1" customWidth="1"/>
    <col min="11271" max="11271" width="12.44140625" style="2" bestFit="1" customWidth="1"/>
    <col min="11272" max="11272" width="4.44140625" style="2" bestFit="1" customWidth="1"/>
    <col min="11273" max="11273" width="20.88671875" style="2" bestFit="1" customWidth="1"/>
    <col min="11274" max="11274" width="16.88671875" style="2" bestFit="1" customWidth="1"/>
    <col min="11275" max="11275" width="17" style="2" bestFit="1" customWidth="1"/>
    <col min="11276" max="11276" width="20.88671875" style="2" bestFit="1" customWidth="1"/>
    <col min="11277" max="11277" width="22.109375" style="2" bestFit="1" customWidth="1"/>
    <col min="11278" max="11278" width="12.44140625" style="2" bestFit="1" customWidth="1"/>
    <col min="11279" max="11279" width="55.33203125" style="2" bestFit="1" customWidth="1"/>
    <col min="11280" max="11280" width="25.88671875" style="2" bestFit="1" customWidth="1"/>
    <col min="11281" max="11281" width="15.88671875" style="2" bestFit="1" customWidth="1"/>
    <col min="11282" max="11282" width="18.33203125" style="2" bestFit="1" customWidth="1"/>
    <col min="11283" max="11283" width="65.44140625" style="2" bestFit="1" customWidth="1"/>
    <col min="11284" max="11284" width="65.6640625" style="2" bestFit="1" customWidth="1"/>
    <col min="11285" max="11285" width="4.6640625" style="2" bestFit="1" customWidth="1"/>
    <col min="11286" max="11512" width="9.109375" style="2"/>
    <col min="11513" max="11513" width="4.6640625" style="2" bestFit="1" customWidth="1"/>
    <col min="11514" max="11514" width="16.88671875" style="2" bestFit="1" customWidth="1"/>
    <col min="11515" max="11515" width="8.88671875" style="2" bestFit="1" customWidth="1"/>
    <col min="11516" max="11516" width="1.109375" style="2" bestFit="1" customWidth="1"/>
    <col min="11517" max="11517" width="25.109375" style="2" bestFit="1" customWidth="1"/>
    <col min="11518" max="11518" width="10.88671875" style="2" bestFit="1" customWidth="1"/>
    <col min="11519" max="11520" width="16.88671875" style="2" bestFit="1" customWidth="1"/>
    <col min="11521" max="11521" width="8.88671875" style="2" bestFit="1" customWidth="1"/>
    <col min="11522" max="11522" width="16" style="2" bestFit="1" customWidth="1"/>
    <col min="11523" max="11523" width="0.33203125" style="2" bestFit="1" customWidth="1"/>
    <col min="11524" max="11524" width="16" style="2" bestFit="1" customWidth="1"/>
    <col min="11525" max="11525" width="0.6640625" style="2" bestFit="1" customWidth="1"/>
    <col min="11526" max="11526" width="16.109375" style="2" bestFit="1" customWidth="1"/>
    <col min="11527" max="11527" width="12.44140625" style="2" bestFit="1" customWidth="1"/>
    <col min="11528" max="11528" width="4.44140625" style="2" bestFit="1" customWidth="1"/>
    <col min="11529" max="11529" width="20.88671875" style="2" bestFit="1" customWidth="1"/>
    <col min="11530" max="11530" width="16.88671875" style="2" bestFit="1" customWidth="1"/>
    <col min="11531" max="11531" width="17" style="2" bestFit="1" customWidth="1"/>
    <col min="11532" max="11532" width="20.88671875" style="2" bestFit="1" customWidth="1"/>
    <col min="11533" max="11533" width="22.109375" style="2" bestFit="1" customWidth="1"/>
    <col min="11534" max="11534" width="12.44140625" style="2" bestFit="1" customWidth="1"/>
    <col min="11535" max="11535" width="55.33203125" style="2" bestFit="1" customWidth="1"/>
    <col min="11536" max="11536" width="25.88671875" style="2" bestFit="1" customWidth="1"/>
    <col min="11537" max="11537" width="15.88671875" style="2" bestFit="1" customWidth="1"/>
    <col min="11538" max="11538" width="18.33203125" style="2" bestFit="1" customWidth="1"/>
    <col min="11539" max="11539" width="65.44140625" style="2" bestFit="1" customWidth="1"/>
    <col min="11540" max="11540" width="65.6640625" style="2" bestFit="1" customWidth="1"/>
    <col min="11541" max="11541" width="4.6640625" style="2" bestFit="1" customWidth="1"/>
    <col min="11542" max="11768" width="9.109375" style="2"/>
    <col min="11769" max="11769" width="4.6640625" style="2" bestFit="1" customWidth="1"/>
    <col min="11770" max="11770" width="16.88671875" style="2" bestFit="1" customWidth="1"/>
    <col min="11771" max="11771" width="8.88671875" style="2" bestFit="1" customWidth="1"/>
    <col min="11772" max="11772" width="1.109375" style="2" bestFit="1" customWidth="1"/>
    <col min="11773" max="11773" width="25.109375" style="2" bestFit="1" customWidth="1"/>
    <col min="11774" max="11774" width="10.88671875" style="2" bestFit="1" customWidth="1"/>
    <col min="11775" max="11776" width="16.88671875" style="2" bestFit="1" customWidth="1"/>
    <col min="11777" max="11777" width="8.88671875" style="2" bestFit="1" customWidth="1"/>
    <col min="11778" max="11778" width="16" style="2" bestFit="1" customWidth="1"/>
    <col min="11779" max="11779" width="0.33203125" style="2" bestFit="1" customWidth="1"/>
    <col min="11780" max="11780" width="16" style="2" bestFit="1" customWidth="1"/>
    <col min="11781" max="11781" width="0.6640625" style="2" bestFit="1" customWidth="1"/>
    <col min="11782" max="11782" width="16.109375" style="2" bestFit="1" customWidth="1"/>
    <col min="11783" max="11783" width="12.44140625" style="2" bestFit="1" customWidth="1"/>
    <col min="11784" max="11784" width="4.44140625" style="2" bestFit="1" customWidth="1"/>
    <col min="11785" max="11785" width="20.88671875" style="2" bestFit="1" customWidth="1"/>
    <col min="11786" max="11786" width="16.88671875" style="2" bestFit="1" customWidth="1"/>
    <col min="11787" max="11787" width="17" style="2" bestFit="1" customWidth="1"/>
    <col min="11788" max="11788" width="20.88671875" style="2" bestFit="1" customWidth="1"/>
    <col min="11789" max="11789" width="22.109375" style="2" bestFit="1" customWidth="1"/>
    <col min="11790" max="11790" width="12.44140625" style="2" bestFit="1" customWidth="1"/>
    <col min="11791" max="11791" width="55.33203125" style="2" bestFit="1" customWidth="1"/>
    <col min="11792" max="11792" width="25.88671875" style="2" bestFit="1" customWidth="1"/>
    <col min="11793" max="11793" width="15.88671875" style="2" bestFit="1" customWidth="1"/>
    <col min="11794" max="11794" width="18.33203125" style="2" bestFit="1" customWidth="1"/>
    <col min="11795" max="11795" width="65.44140625" style="2" bestFit="1" customWidth="1"/>
    <col min="11796" max="11796" width="65.6640625" style="2" bestFit="1" customWidth="1"/>
    <col min="11797" max="11797" width="4.6640625" style="2" bestFit="1" customWidth="1"/>
    <col min="11798" max="12024" width="9.109375" style="2"/>
    <col min="12025" max="12025" width="4.6640625" style="2" bestFit="1" customWidth="1"/>
    <col min="12026" max="12026" width="16.88671875" style="2" bestFit="1" customWidth="1"/>
    <col min="12027" max="12027" width="8.88671875" style="2" bestFit="1" customWidth="1"/>
    <col min="12028" max="12028" width="1.109375" style="2" bestFit="1" customWidth="1"/>
    <col min="12029" max="12029" width="25.109375" style="2" bestFit="1" customWidth="1"/>
    <col min="12030" max="12030" width="10.88671875" style="2" bestFit="1" customWidth="1"/>
    <col min="12031" max="12032" width="16.88671875" style="2" bestFit="1" customWidth="1"/>
    <col min="12033" max="12033" width="8.88671875" style="2" bestFit="1" customWidth="1"/>
    <col min="12034" max="12034" width="16" style="2" bestFit="1" customWidth="1"/>
    <col min="12035" max="12035" width="0.33203125" style="2" bestFit="1" customWidth="1"/>
    <col min="12036" max="12036" width="16" style="2" bestFit="1" customWidth="1"/>
    <col min="12037" max="12037" width="0.6640625" style="2" bestFit="1" customWidth="1"/>
    <col min="12038" max="12038" width="16.109375" style="2" bestFit="1" customWidth="1"/>
    <col min="12039" max="12039" width="12.44140625" style="2" bestFit="1" customWidth="1"/>
    <col min="12040" max="12040" width="4.44140625" style="2" bestFit="1" customWidth="1"/>
    <col min="12041" max="12041" width="20.88671875" style="2" bestFit="1" customWidth="1"/>
    <col min="12042" max="12042" width="16.88671875" style="2" bestFit="1" customWidth="1"/>
    <col min="12043" max="12043" width="17" style="2" bestFit="1" customWidth="1"/>
    <col min="12044" max="12044" width="20.88671875" style="2" bestFit="1" customWidth="1"/>
    <col min="12045" max="12045" width="22.109375" style="2" bestFit="1" customWidth="1"/>
    <col min="12046" max="12046" width="12.44140625" style="2" bestFit="1" customWidth="1"/>
    <col min="12047" max="12047" width="55.33203125" style="2" bestFit="1" customWidth="1"/>
    <col min="12048" max="12048" width="25.88671875" style="2" bestFit="1" customWidth="1"/>
    <col min="12049" max="12049" width="15.88671875" style="2" bestFit="1" customWidth="1"/>
    <col min="12050" max="12050" width="18.33203125" style="2" bestFit="1" customWidth="1"/>
    <col min="12051" max="12051" width="65.44140625" style="2" bestFit="1" customWidth="1"/>
    <col min="12052" max="12052" width="65.6640625" style="2" bestFit="1" customWidth="1"/>
    <col min="12053" max="12053" width="4.6640625" style="2" bestFit="1" customWidth="1"/>
    <col min="12054" max="12280" width="9.109375" style="2"/>
    <col min="12281" max="12281" width="4.6640625" style="2" bestFit="1" customWidth="1"/>
    <col min="12282" max="12282" width="16.88671875" style="2" bestFit="1" customWidth="1"/>
    <col min="12283" max="12283" width="8.88671875" style="2" bestFit="1" customWidth="1"/>
    <col min="12284" max="12284" width="1.109375" style="2" bestFit="1" customWidth="1"/>
    <col min="12285" max="12285" width="25.109375" style="2" bestFit="1" customWidth="1"/>
    <col min="12286" max="12286" width="10.88671875" style="2" bestFit="1" customWidth="1"/>
    <col min="12287" max="12288" width="16.88671875" style="2" bestFit="1" customWidth="1"/>
    <col min="12289" max="12289" width="8.88671875" style="2" bestFit="1" customWidth="1"/>
    <col min="12290" max="12290" width="16" style="2" bestFit="1" customWidth="1"/>
    <col min="12291" max="12291" width="0.33203125" style="2" bestFit="1" customWidth="1"/>
    <col min="12292" max="12292" width="16" style="2" bestFit="1" customWidth="1"/>
    <col min="12293" max="12293" width="0.6640625" style="2" bestFit="1" customWidth="1"/>
    <col min="12294" max="12294" width="16.109375" style="2" bestFit="1" customWidth="1"/>
    <col min="12295" max="12295" width="12.44140625" style="2" bestFit="1" customWidth="1"/>
    <col min="12296" max="12296" width="4.44140625" style="2" bestFit="1" customWidth="1"/>
    <col min="12297" max="12297" width="20.88671875" style="2" bestFit="1" customWidth="1"/>
    <col min="12298" max="12298" width="16.88671875" style="2" bestFit="1" customWidth="1"/>
    <col min="12299" max="12299" width="17" style="2" bestFit="1" customWidth="1"/>
    <col min="12300" max="12300" width="20.88671875" style="2" bestFit="1" customWidth="1"/>
    <col min="12301" max="12301" width="22.109375" style="2" bestFit="1" customWidth="1"/>
    <col min="12302" max="12302" width="12.44140625" style="2" bestFit="1" customWidth="1"/>
    <col min="12303" max="12303" width="55.33203125" style="2" bestFit="1" customWidth="1"/>
    <col min="12304" max="12304" width="25.88671875" style="2" bestFit="1" customWidth="1"/>
    <col min="12305" max="12305" width="15.88671875" style="2" bestFit="1" customWidth="1"/>
    <col min="12306" max="12306" width="18.33203125" style="2" bestFit="1" customWidth="1"/>
    <col min="12307" max="12307" width="65.44140625" style="2" bestFit="1" customWidth="1"/>
    <col min="12308" max="12308" width="65.6640625" style="2" bestFit="1" customWidth="1"/>
    <col min="12309" max="12309" width="4.6640625" style="2" bestFit="1" customWidth="1"/>
    <col min="12310" max="12536" width="9.109375" style="2"/>
    <col min="12537" max="12537" width="4.6640625" style="2" bestFit="1" customWidth="1"/>
    <col min="12538" max="12538" width="16.88671875" style="2" bestFit="1" customWidth="1"/>
    <col min="12539" max="12539" width="8.88671875" style="2" bestFit="1" customWidth="1"/>
    <col min="12540" max="12540" width="1.109375" style="2" bestFit="1" customWidth="1"/>
    <col min="12541" max="12541" width="25.109375" style="2" bestFit="1" customWidth="1"/>
    <col min="12542" max="12542" width="10.88671875" style="2" bestFit="1" customWidth="1"/>
    <col min="12543" max="12544" width="16.88671875" style="2" bestFit="1" customWidth="1"/>
    <col min="12545" max="12545" width="8.88671875" style="2" bestFit="1" customWidth="1"/>
    <col min="12546" max="12546" width="16" style="2" bestFit="1" customWidth="1"/>
    <col min="12547" max="12547" width="0.33203125" style="2" bestFit="1" customWidth="1"/>
    <col min="12548" max="12548" width="16" style="2" bestFit="1" customWidth="1"/>
    <col min="12549" max="12549" width="0.6640625" style="2" bestFit="1" customWidth="1"/>
    <col min="12550" max="12550" width="16.109375" style="2" bestFit="1" customWidth="1"/>
    <col min="12551" max="12551" width="12.44140625" style="2" bestFit="1" customWidth="1"/>
    <col min="12552" max="12552" width="4.44140625" style="2" bestFit="1" customWidth="1"/>
    <col min="12553" max="12553" width="20.88671875" style="2" bestFit="1" customWidth="1"/>
    <col min="12554" max="12554" width="16.88671875" style="2" bestFit="1" customWidth="1"/>
    <col min="12555" max="12555" width="17" style="2" bestFit="1" customWidth="1"/>
    <col min="12556" max="12556" width="20.88671875" style="2" bestFit="1" customWidth="1"/>
    <col min="12557" max="12557" width="22.109375" style="2" bestFit="1" customWidth="1"/>
    <col min="12558" max="12558" width="12.44140625" style="2" bestFit="1" customWidth="1"/>
    <col min="12559" max="12559" width="55.33203125" style="2" bestFit="1" customWidth="1"/>
    <col min="12560" max="12560" width="25.88671875" style="2" bestFit="1" customWidth="1"/>
    <col min="12561" max="12561" width="15.88671875" style="2" bestFit="1" customWidth="1"/>
    <col min="12562" max="12562" width="18.33203125" style="2" bestFit="1" customWidth="1"/>
    <col min="12563" max="12563" width="65.44140625" style="2" bestFit="1" customWidth="1"/>
    <col min="12564" max="12564" width="65.6640625" style="2" bestFit="1" customWidth="1"/>
    <col min="12565" max="12565" width="4.6640625" style="2" bestFit="1" customWidth="1"/>
    <col min="12566" max="12792" width="9.109375" style="2"/>
    <col min="12793" max="12793" width="4.6640625" style="2" bestFit="1" customWidth="1"/>
    <col min="12794" max="12794" width="16.88671875" style="2" bestFit="1" customWidth="1"/>
    <col min="12795" max="12795" width="8.88671875" style="2" bestFit="1" customWidth="1"/>
    <col min="12796" max="12796" width="1.109375" style="2" bestFit="1" customWidth="1"/>
    <col min="12797" max="12797" width="25.109375" style="2" bestFit="1" customWidth="1"/>
    <col min="12798" max="12798" width="10.88671875" style="2" bestFit="1" customWidth="1"/>
    <col min="12799" max="12800" width="16.88671875" style="2" bestFit="1" customWidth="1"/>
    <col min="12801" max="12801" width="8.88671875" style="2" bestFit="1" customWidth="1"/>
    <col min="12802" max="12802" width="16" style="2" bestFit="1" customWidth="1"/>
    <col min="12803" max="12803" width="0.33203125" style="2" bestFit="1" customWidth="1"/>
    <col min="12804" max="12804" width="16" style="2" bestFit="1" customWidth="1"/>
    <col min="12805" max="12805" width="0.6640625" style="2" bestFit="1" customWidth="1"/>
    <col min="12806" max="12806" width="16.109375" style="2" bestFit="1" customWidth="1"/>
    <col min="12807" max="12807" width="12.44140625" style="2" bestFit="1" customWidth="1"/>
    <col min="12808" max="12808" width="4.44140625" style="2" bestFit="1" customWidth="1"/>
    <col min="12809" max="12809" width="20.88671875" style="2" bestFit="1" customWidth="1"/>
    <col min="12810" max="12810" width="16.88671875" style="2" bestFit="1" customWidth="1"/>
    <col min="12811" max="12811" width="17" style="2" bestFit="1" customWidth="1"/>
    <col min="12812" max="12812" width="20.88671875" style="2" bestFit="1" customWidth="1"/>
    <col min="12813" max="12813" width="22.109375" style="2" bestFit="1" customWidth="1"/>
    <col min="12814" max="12814" width="12.44140625" style="2" bestFit="1" customWidth="1"/>
    <col min="12815" max="12815" width="55.33203125" style="2" bestFit="1" customWidth="1"/>
    <col min="12816" max="12816" width="25.88671875" style="2" bestFit="1" customWidth="1"/>
    <col min="12817" max="12817" width="15.88671875" style="2" bestFit="1" customWidth="1"/>
    <col min="12818" max="12818" width="18.33203125" style="2" bestFit="1" customWidth="1"/>
    <col min="12819" max="12819" width="65.44140625" style="2" bestFit="1" customWidth="1"/>
    <col min="12820" max="12820" width="65.6640625" style="2" bestFit="1" customWidth="1"/>
    <col min="12821" max="12821" width="4.6640625" style="2" bestFit="1" customWidth="1"/>
    <col min="12822" max="13048" width="9.109375" style="2"/>
    <col min="13049" max="13049" width="4.6640625" style="2" bestFit="1" customWidth="1"/>
    <col min="13050" max="13050" width="16.88671875" style="2" bestFit="1" customWidth="1"/>
    <col min="13051" max="13051" width="8.88671875" style="2" bestFit="1" customWidth="1"/>
    <col min="13052" max="13052" width="1.109375" style="2" bestFit="1" customWidth="1"/>
    <col min="13053" max="13053" width="25.109375" style="2" bestFit="1" customWidth="1"/>
    <col min="13054" max="13054" width="10.88671875" style="2" bestFit="1" customWidth="1"/>
    <col min="13055" max="13056" width="16.88671875" style="2" bestFit="1" customWidth="1"/>
    <col min="13057" max="13057" width="8.88671875" style="2" bestFit="1" customWidth="1"/>
    <col min="13058" max="13058" width="16" style="2" bestFit="1" customWidth="1"/>
    <col min="13059" max="13059" width="0.33203125" style="2" bestFit="1" customWidth="1"/>
    <col min="13060" max="13060" width="16" style="2" bestFit="1" customWidth="1"/>
    <col min="13061" max="13061" width="0.6640625" style="2" bestFit="1" customWidth="1"/>
    <col min="13062" max="13062" width="16.109375" style="2" bestFit="1" customWidth="1"/>
    <col min="13063" max="13063" width="12.44140625" style="2" bestFit="1" customWidth="1"/>
    <col min="13064" max="13064" width="4.44140625" style="2" bestFit="1" customWidth="1"/>
    <col min="13065" max="13065" width="20.88671875" style="2" bestFit="1" customWidth="1"/>
    <col min="13066" max="13066" width="16.88671875" style="2" bestFit="1" customWidth="1"/>
    <col min="13067" max="13067" width="17" style="2" bestFit="1" customWidth="1"/>
    <col min="13068" max="13068" width="20.88671875" style="2" bestFit="1" customWidth="1"/>
    <col min="13069" max="13069" width="22.109375" style="2" bestFit="1" customWidth="1"/>
    <col min="13070" max="13070" width="12.44140625" style="2" bestFit="1" customWidth="1"/>
    <col min="13071" max="13071" width="55.33203125" style="2" bestFit="1" customWidth="1"/>
    <col min="13072" max="13072" width="25.88671875" style="2" bestFit="1" customWidth="1"/>
    <col min="13073" max="13073" width="15.88671875" style="2" bestFit="1" customWidth="1"/>
    <col min="13074" max="13074" width="18.33203125" style="2" bestFit="1" customWidth="1"/>
    <col min="13075" max="13075" width="65.44140625" style="2" bestFit="1" customWidth="1"/>
    <col min="13076" max="13076" width="65.6640625" style="2" bestFit="1" customWidth="1"/>
    <col min="13077" max="13077" width="4.6640625" style="2" bestFit="1" customWidth="1"/>
    <col min="13078" max="13304" width="9.109375" style="2"/>
    <col min="13305" max="13305" width="4.6640625" style="2" bestFit="1" customWidth="1"/>
    <col min="13306" max="13306" width="16.88671875" style="2" bestFit="1" customWidth="1"/>
    <col min="13307" max="13307" width="8.88671875" style="2" bestFit="1" customWidth="1"/>
    <col min="13308" max="13308" width="1.109375" style="2" bestFit="1" customWidth="1"/>
    <col min="13309" max="13309" width="25.109375" style="2" bestFit="1" customWidth="1"/>
    <col min="13310" max="13310" width="10.88671875" style="2" bestFit="1" customWidth="1"/>
    <col min="13311" max="13312" width="16.88671875" style="2" bestFit="1" customWidth="1"/>
    <col min="13313" max="13313" width="8.88671875" style="2" bestFit="1" customWidth="1"/>
    <col min="13314" max="13314" width="16" style="2" bestFit="1" customWidth="1"/>
    <col min="13315" max="13315" width="0.33203125" style="2" bestFit="1" customWidth="1"/>
    <col min="13316" max="13316" width="16" style="2" bestFit="1" customWidth="1"/>
    <col min="13317" max="13317" width="0.6640625" style="2" bestFit="1" customWidth="1"/>
    <col min="13318" max="13318" width="16.109375" style="2" bestFit="1" customWidth="1"/>
    <col min="13319" max="13319" width="12.44140625" style="2" bestFit="1" customWidth="1"/>
    <col min="13320" max="13320" width="4.44140625" style="2" bestFit="1" customWidth="1"/>
    <col min="13321" max="13321" width="20.88671875" style="2" bestFit="1" customWidth="1"/>
    <col min="13322" max="13322" width="16.88671875" style="2" bestFit="1" customWidth="1"/>
    <col min="13323" max="13323" width="17" style="2" bestFit="1" customWidth="1"/>
    <col min="13324" max="13324" width="20.88671875" style="2" bestFit="1" customWidth="1"/>
    <col min="13325" max="13325" width="22.109375" style="2" bestFit="1" customWidth="1"/>
    <col min="13326" max="13326" width="12.44140625" style="2" bestFit="1" customWidth="1"/>
    <col min="13327" max="13327" width="55.33203125" style="2" bestFit="1" customWidth="1"/>
    <col min="13328" max="13328" width="25.88671875" style="2" bestFit="1" customWidth="1"/>
    <col min="13329" max="13329" width="15.88671875" style="2" bestFit="1" customWidth="1"/>
    <col min="13330" max="13330" width="18.33203125" style="2" bestFit="1" customWidth="1"/>
    <col min="13331" max="13331" width="65.44140625" style="2" bestFit="1" customWidth="1"/>
    <col min="13332" max="13332" width="65.6640625" style="2" bestFit="1" customWidth="1"/>
    <col min="13333" max="13333" width="4.6640625" style="2" bestFit="1" customWidth="1"/>
    <col min="13334" max="13560" width="9.109375" style="2"/>
    <col min="13561" max="13561" width="4.6640625" style="2" bestFit="1" customWidth="1"/>
    <col min="13562" max="13562" width="16.88671875" style="2" bestFit="1" customWidth="1"/>
    <col min="13563" max="13563" width="8.88671875" style="2" bestFit="1" customWidth="1"/>
    <col min="13564" max="13564" width="1.109375" style="2" bestFit="1" customWidth="1"/>
    <col min="13565" max="13565" width="25.109375" style="2" bestFit="1" customWidth="1"/>
    <col min="13566" max="13566" width="10.88671875" style="2" bestFit="1" customWidth="1"/>
    <col min="13567" max="13568" width="16.88671875" style="2" bestFit="1" customWidth="1"/>
    <col min="13569" max="13569" width="8.88671875" style="2" bestFit="1" customWidth="1"/>
    <col min="13570" max="13570" width="16" style="2" bestFit="1" customWidth="1"/>
    <col min="13571" max="13571" width="0.33203125" style="2" bestFit="1" customWidth="1"/>
    <col min="13572" max="13572" width="16" style="2" bestFit="1" customWidth="1"/>
    <col min="13573" max="13573" width="0.6640625" style="2" bestFit="1" customWidth="1"/>
    <col min="13574" max="13574" width="16.109375" style="2" bestFit="1" customWidth="1"/>
    <col min="13575" max="13575" width="12.44140625" style="2" bestFit="1" customWidth="1"/>
    <col min="13576" max="13576" width="4.44140625" style="2" bestFit="1" customWidth="1"/>
    <col min="13577" max="13577" width="20.88671875" style="2" bestFit="1" customWidth="1"/>
    <col min="13578" max="13578" width="16.88671875" style="2" bestFit="1" customWidth="1"/>
    <col min="13579" max="13579" width="17" style="2" bestFit="1" customWidth="1"/>
    <col min="13580" max="13580" width="20.88671875" style="2" bestFit="1" customWidth="1"/>
    <col min="13581" max="13581" width="22.109375" style="2" bestFit="1" customWidth="1"/>
    <col min="13582" max="13582" width="12.44140625" style="2" bestFit="1" customWidth="1"/>
    <col min="13583" max="13583" width="55.33203125" style="2" bestFit="1" customWidth="1"/>
    <col min="13584" max="13584" width="25.88671875" style="2" bestFit="1" customWidth="1"/>
    <col min="13585" max="13585" width="15.88671875" style="2" bestFit="1" customWidth="1"/>
    <col min="13586" max="13586" width="18.33203125" style="2" bestFit="1" customWidth="1"/>
    <col min="13587" max="13587" width="65.44140625" style="2" bestFit="1" customWidth="1"/>
    <col min="13588" max="13588" width="65.6640625" style="2" bestFit="1" customWidth="1"/>
    <col min="13589" max="13589" width="4.6640625" style="2" bestFit="1" customWidth="1"/>
    <col min="13590" max="13816" width="9.109375" style="2"/>
    <col min="13817" max="13817" width="4.6640625" style="2" bestFit="1" customWidth="1"/>
    <col min="13818" max="13818" width="16.88671875" style="2" bestFit="1" customWidth="1"/>
    <col min="13819" max="13819" width="8.88671875" style="2" bestFit="1" customWidth="1"/>
    <col min="13820" max="13820" width="1.109375" style="2" bestFit="1" customWidth="1"/>
    <col min="13821" max="13821" width="25.109375" style="2" bestFit="1" customWidth="1"/>
    <col min="13822" max="13822" width="10.88671875" style="2" bestFit="1" customWidth="1"/>
    <col min="13823" max="13824" width="16.88671875" style="2" bestFit="1" customWidth="1"/>
    <col min="13825" max="13825" width="8.88671875" style="2" bestFit="1" customWidth="1"/>
    <col min="13826" max="13826" width="16" style="2" bestFit="1" customWidth="1"/>
    <col min="13827" max="13827" width="0.33203125" style="2" bestFit="1" customWidth="1"/>
    <col min="13828" max="13828" width="16" style="2" bestFit="1" customWidth="1"/>
    <col min="13829" max="13829" width="0.6640625" style="2" bestFit="1" customWidth="1"/>
    <col min="13830" max="13830" width="16.109375" style="2" bestFit="1" customWidth="1"/>
    <col min="13831" max="13831" width="12.44140625" style="2" bestFit="1" customWidth="1"/>
    <col min="13832" max="13832" width="4.44140625" style="2" bestFit="1" customWidth="1"/>
    <col min="13833" max="13833" width="20.88671875" style="2" bestFit="1" customWidth="1"/>
    <col min="13834" max="13834" width="16.88671875" style="2" bestFit="1" customWidth="1"/>
    <col min="13835" max="13835" width="17" style="2" bestFit="1" customWidth="1"/>
    <col min="13836" max="13836" width="20.88671875" style="2" bestFit="1" customWidth="1"/>
    <col min="13837" max="13837" width="22.109375" style="2" bestFit="1" customWidth="1"/>
    <col min="13838" max="13838" width="12.44140625" style="2" bestFit="1" customWidth="1"/>
    <col min="13839" max="13839" width="55.33203125" style="2" bestFit="1" customWidth="1"/>
    <col min="13840" max="13840" width="25.88671875" style="2" bestFit="1" customWidth="1"/>
    <col min="13841" max="13841" width="15.88671875" style="2" bestFit="1" customWidth="1"/>
    <col min="13842" max="13842" width="18.33203125" style="2" bestFit="1" customWidth="1"/>
    <col min="13843" max="13843" width="65.44140625" style="2" bestFit="1" customWidth="1"/>
    <col min="13844" max="13844" width="65.6640625" style="2" bestFit="1" customWidth="1"/>
    <col min="13845" max="13845" width="4.6640625" style="2" bestFit="1" customWidth="1"/>
    <col min="13846" max="14072" width="9.109375" style="2"/>
    <col min="14073" max="14073" width="4.6640625" style="2" bestFit="1" customWidth="1"/>
    <col min="14074" max="14074" width="16.88671875" style="2" bestFit="1" customWidth="1"/>
    <col min="14075" max="14075" width="8.88671875" style="2" bestFit="1" customWidth="1"/>
    <col min="14076" max="14076" width="1.109375" style="2" bestFit="1" customWidth="1"/>
    <col min="14077" max="14077" width="25.109375" style="2" bestFit="1" customWidth="1"/>
    <col min="14078" max="14078" width="10.88671875" style="2" bestFit="1" customWidth="1"/>
    <col min="14079" max="14080" width="16.88671875" style="2" bestFit="1" customWidth="1"/>
    <col min="14081" max="14081" width="8.88671875" style="2" bestFit="1" customWidth="1"/>
    <col min="14082" max="14082" width="16" style="2" bestFit="1" customWidth="1"/>
    <col min="14083" max="14083" width="0.33203125" style="2" bestFit="1" customWidth="1"/>
    <col min="14084" max="14084" width="16" style="2" bestFit="1" customWidth="1"/>
    <col min="14085" max="14085" width="0.6640625" style="2" bestFit="1" customWidth="1"/>
    <col min="14086" max="14086" width="16.109375" style="2" bestFit="1" customWidth="1"/>
    <col min="14087" max="14087" width="12.44140625" style="2" bestFit="1" customWidth="1"/>
    <col min="14088" max="14088" width="4.44140625" style="2" bestFit="1" customWidth="1"/>
    <col min="14089" max="14089" width="20.88671875" style="2" bestFit="1" customWidth="1"/>
    <col min="14090" max="14090" width="16.88671875" style="2" bestFit="1" customWidth="1"/>
    <col min="14091" max="14091" width="17" style="2" bestFit="1" customWidth="1"/>
    <col min="14092" max="14092" width="20.88671875" style="2" bestFit="1" customWidth="1"/>
    <col min="14093" max="14093" width="22.109375" style="2" bestFit="1" customWidth="1"/>
    <col min="14094" max="14094" width="12.44140625" style="2" bestFit="1" customWidth="1"/>
    <col min="14095" max="14095" width="55.33203125" style="2" bestFit="1" customWidth="1"/>
    <col min="14096" max="14096" width="25.88671875" style="2" bestFit="1" customWidth="1"/>
    <col min="14097" max="14097" width="15.88671875" style="2" bestFit="1" customWidth="1"/>
    <col min="14098" max="14098" width="18.33203125" style="2" bestFit="1" customWidth="1"/>
    <col min="14099" max="14099" width="65.44140625" style="2" bestFit="1" customWidth="1"/>
    <col min="14100" max="14100" width="65.6640625" style="2" bestFit="1" customWidth="1"/>
    <col min="14101" max="14101" width="4.6640625" style="2" bestFit="1" customWidth="1"/>
    <col min="14102" max="14328" width="9.109375" style="2"/>
    <col min="14329" max="14329" width="4.6640625" style="2" bestFit="1" customWidth="1"/>
    <col min="14330" max="14330" width="16.88671875" style="2" bestFit="1" customWidth="1"/>
    <col min="14331" max="14331" width="8.88671875" style="2" bestFit="1" customWidth="1"/>
    <col min="14332" max="14332" width="1.109375" style="2" bestFit="1" customWidth="1"/>
    <col min="14333" max="14333" width="25.109375" style="2" bestFit="1" customWidth="1"/>
    <col min="14334" max="14334" width="10.88671875" style="2" bestFit="1" customWidth="1"/>
    <col min="14335" max="14336" width="16.88671875" style="2" bestFit="1" customWidth="1"/>
    <col min="14337" max="14337" width="8.88671875" style="2" bestFit="1" customWidth="1"/>
    <col min="14338" max="14338" width="16" style="2" bestFit="1" customWidth="1"/>
    <col min="14339" max="14339" width="0.33203125" style="2" bestFit="1" customWidth="1"/>
    <col min="14340" max="14340" width="16" style="2" bestFit="1" customWidth="1"/>
    <col min="14341" max="14341" width="0.6640625" style="2" bestFit="1" customWidth="1"/>
    <col min="14342" max="14342" width="16.109375" style="2" bestFit="1" customWidth="1"/>
    <col min="14343" max="14343" width="12.44140625" style="2" bestFit="1" customWidth="1"/>
    <col min="14344" max="14344" width="4.44140625" style="2" bestFit="1" customWidth="1"/>
    <col min="14345" max="14345" width="20.88671875" style="2" bestFit="1" customWidth="1"/>
    <col min="14346" max="14346" width="16.88671875" style="2" bestFit="1" customWidth="1"/>
    <col min="14347" max="14347" width="17" style="2" bestFit="1" customWidth="1"/>
    <col min="14348" max="14348" width="20.88671875" style="2" bestFit="1" customWidth="1"/>
    <col min="14349" max="14349" width="22.109375" style="2" bestFit="1" customWidth="1"/>
    <col min="14350" max="14350" width="12.44140625" style="2" bestFit="1" customWidth="1"/>
    <col min="14351" max="14351" width="55.33203125" style="2" bestFit="1" customWidth="1"/>
    <col min="14352" max="14352" width="25.88671875" style="2" bestFit="1" customWidth="1"/>
    <col min="14353" max="14353" width="15.88671875" style="2" bestFit="1" customWidth="1"/>
    <col min="14354" max="14354" width="18.33203125" style="2" bestFit="1" customWidth="1"/>
    <col min="14355" max="14355" width="65.44140625" style="2" bestFit="1" customWidth="1"/>
    <col min="14356" max="14356" width="65.6640625" style="2" bestFit="1" customWidth="1"/>
    <col min="14357" max="14357" width="4.6640625" style="2" bestFit="1" customWidth="1"/>
    <col min="14358" max="14584" width="9.109375" style="2"/>
    <col min="14585" max="14585" width="4.6640625" style="2" bestFit="1" customWidth="1"/>
    <col min="14586" max="14586" width="16.88671875" style="2" bestFit="1" customWidth="1"/>
    <col min="14587" max="14587" width="8.88671875" style="2" bestFit="1" customWidth="1"/>
    <col min="14588" max="14588" width="1.109375" style="2" bestFit="1" customWidth="1"/>
    <col min="14589" max="14589" width="25.109375" style="2" bestFit="1" customWidth="1"/>
    <col min="14590" max="14590" width="10.88671875" style="2" bestFit="1" customWidth="1"/>
    <col min="14591" max="14592" width="16.88671875" style="2" bestFit="1" customWidth="1"/>
    <col min="14593" max="14593" width="8.88671875" style="2" bestFit="1" customWidth="1"/>
    <col min="14594" max="14594" width="16" style="2" bestFit="1" customWidth="1"/>
    <col min="14595" max="14595" width="0.33203125" style="2" bestFit="1" customWidth="1"/>
    <col min="14596" max="14596" width="16" style="2" bestFit="1" customWidth="1"/>
    <col min="14597" max="14597" width="0.6640625" style="2" bestFit="1" customWidth="1"/>
    <col min="14598" max="14598" width="16.109375" style="2" bestFit="1" customWidth="1"/>
    <col min="14599" max="14599" width="12.44140625" style="2" bestFit="1" customWidth="1"/>
    <col min="14600" max="14600" width="4.44140625" style="2" bestFit="1" customWidth="1"/>
    <col min="14601" max="14601" width="20.88671875" style="2" bestFit="1" customWidth="1"/>
    <col min="14602" max="14602" width="16.88671875" style="2" bestFit="1" customWidth="1"/>
    <col min="14603" max="14603" width="17" style="2" bestFit="1" customWidth="1"/>
    <col min="14604" max="14604" width="20.88671875" style="2" bestFit="1" customWidth="1"/>
    <col min="14605" max="14605" width="22.109375" style="2" bestFit="1" customWidth="1"/>
    <col min="14606" max="14606" width="12.44140625" style="2" bestFit="1" customWidth="1"/>
    <col min="14607" max="14607" width="55.33203125" style="2" bestFit="1" customWidth="1"/>
    <col min="14608" max="14608" width="25.88671875" style="2" bestFit="1" customWidth="1"/>
    <col min="14609" max="14609" width="15.88671875" style="2" bestFit="1" customWidth="1"/>
    <col min="14610" max="14610" width="18.33203125" style="2" bestFit="1" customWidth="1"/>
    <col min="14611" max="14611" width="65.44140625" style="2" bestFit="1" customWidth="1"/>
    <col min="14612" max="14612" width="65.6640625" style="2" bestFit="1" customWidth="1"/>
    <col min="14613" max="14613" width="4.6640625" style="2" bestFit="1" customWidth="1"/>
    <col min="14614" max="14840" width="9.109375" style="2"/>
    <col min="14841" max="14841" width="4.6640625" style="2" bestFit="1" customWidth="1"/>
    <col min="14842" max="14842" width="16.88671875" style="2" bestFit="1" customWidth="1"/>
    <col min="14843" max="14843" width="8.88671875" style="2" bestFit="1" customWidth="1"/>
    <col min="14844" max="14844" width="1.109375" style="2" bestFit="1" customWidth="1"/>
    <col min="14845" max="14845" width="25.109375" style="2" bestFit="1" customWidth="1"/>
    <col min="14846" max="14846" width="10.88671875" style="2" bestFit="1" customWidth="1"/>
    <col min="14847" max="14848" width="16.88671875" style="2" bestFit="1" customWidth="1"/>
    <col min="14849" max="14849" width="8.88671875" style="2" bestFit="1" customWidth="1"/>
    <col min="14850" max="14850" width="16" style="2" bestFit="1" customWidth="1"/>
    <col min="14851" max="14851" width="0.33203125" style="2" bestFit="1" customWidth="1"/>
    <col min="14852" max="14852" width="16" style="2" bestFit="1" customWidth="1"/>
    <col min="14853" max="14853" width="0.6640625" style="2" bestFit="1" customWidth="1"/>
    <col min="14854" max="14854" width="16.109375" style="2" bestFit="1" customWidth="1"/>
    <col min="14855" max="14855" width="12.44140625" style="2" bestFit="1" customWidth="1"/>
    <col min="14856" max="14856" width="4.44140625" style="2" bestFit="1" customWidth="1"/>
    <col min="14857" max="14857" width="20.88671875" style="2" bestFit="1" customWidth="1"/>
    <col min="14858" max="14858" width="16.88671875" style="2" bestFit="1" customWidth="1"/>
    <col min="14859" max="14859" width="17" style="2" bestFit="1" customWidth="1"/>
    <col min="14860" max="14860" width="20.88671875" style="2" bestFit="1" customWidth="1"/>
    <col min="14861" max="14861" width="22.109375" style="2" bestFit="1" customWidth="1"/>
    <col min="14862" max="14862" width="12.44140625" style="2" bestFit="1" customWidth="1"/>
    <col min="14863" max="14863" width="55.33203125" style="2" bestFit="1" customWidth="1"/>
    <col min="14864" max="14864" width="25.88671875" style="2" bestFit="1" customWidth="1"/>
    <col min="14865" max="14865" width="15.88671875" style="2" bestFit="1" customWidth="1"/>
    <col min="14866" max="14866" width="18.33203125" style="2" bestFit="1" customWidth="1"/>
    <col min="14867" max="14867" width="65.44140625" style="2" bestFit="1" customWidth="1"/>
    <col min="14868" max="14868" width="65.6640625" style="2" bestFit="1" customWidth="1"/>
    <col min="14869" max="14869" width="4.6640625" style="2" bestFit="1" customWidth="1"/>
    <col min="14870" max="15096" width="9.109375" style="2"/>
    <col min="15097" max="15097" width="4.6640625" style="2" bestFit="1" customWidth="1"/>
    <col min="15098" max="15098" width="16.88671875" style="2" bestFit="1" customWidth="1"/>
    <col min="15099" max="15099" width="8.88671875" style="2" bestFit="1" customWidth="1"/>
    <col min="15100" max="15100" width="1.109375" style="2" bestFit="1" customWidth="1"/>
    <col min="15101" max="15101" width="25.109375" style="2" bestFit="1" customWidth="1"/>
    <col min="15102" max="15102" width="10.88671875" style="2" bestFit="1" customWidth="1"/>
    <col min="15103" max="15104" width="16.88671875" style="2" bestFit="1" customWidth="1"/>
    <col min="15105" max="15105" width="8.88671875" style="2" bestFit="1" customWidth="1"/>
    <col min="15106" max="15106" width="16" style="2" bestFit="1" customWidth="1"/>
    <col min="15107" max="15107" width="0.33203125" style="2" bestFit="1" customWidth="1"/>
    <col min="15108" max="15108" width="16" style="2" bestFit="1" customWidth="1"/>
    <col min="15109" max="15109" width="0.6640625" style="2" bestFit="1" customWidth="1"/>
    <col min="15110" max="15110" width="16.109375" style="2" bestFit="1" customWidth="1"/>
    <col min="15111" max="15111" width="12.44140625" style="2" bestFit="1" customWidth="1"/>
    <col min="15112" max="15112" width="4.44140625" style="2" bestFit="1" customWidth="1"/>
    <col min="15113" max="15113" width="20.88671875" style="2" bestFit="1" customWidth="1"/>
    <col min="15114" max="15114" width="16.88671875" style="2" bestFit="1" customWidth="1"/>
    <col min="15115" max="15115" width="17" style="2" bestFit="1" customWidth="1"/>
    <col min="15116" max="15116" width="20.88671875" style="2" bestFit="1" customWidth="1"/>
    <col min="15117" max="15117" width="22.109375" style="2" bestFit="1" customWidth="1"/>
    <col min="15118" max="15118" width="12.44140625" style="2" bestFit="1" customWidth="1"/>
    <col min="15119" max="15119" width="55.33203125" style="2" bestFit="1" customWidth="1"/>
    <col min="15120" max="15120" width="25.88671875" style="2" bestFit="1" customWidth="1"/>
    <col min="15121" max="15121" width="15.88671875" style="2" bestFit="1" customWidth="1"/>
    <col min="15122" max="15122" width="18.33203125" style="2" bestFit="1" customWidth="1"/>
    <col min="15123" max="15123" width="65.44140625" style="2" bestFit="1" customWidth="1"/>
    <col min="15124" max="15124" width="65.6640625" style="2" bestFit="1" customWidth="1"/>
    <col min="15125" max="15125" width="4.6640625" style="2" bestFit="1" customWidth="1"/>
    <col min="15126" max="15352" width="9.109375" style="2"/>
    <col min="15353" max="15353" width="4.6640625" style="2" bestFit="1" customWidth="1"/>
    <col min="15354" max="15354" width="16.88671875" style="2" bestFit="1" customWidth="1"/>
    <col min="15355" max="15355" width="8.88671875" style="2" bestFit="1" customWidth="1"/>
    <col min="15356" max="15356" width="1.109375" style="2" bestFit="1" customWidth="1"/>
    <col min="15357" max="15357" width="25.109375" style="2" bestFit="1" customWidth="1"/>
    <col min="15358" max="15358" width="10.88671875" style="2" bestFit="1" customWidth="1"/>
    <col min="15359" max="15360" width="16.88671875" style="2" bestFit="1" customWidth="1"/>
    <col min="15361" max="15361" width="8.88671875" style="2" bestFit="1" customWidth="1"/>
    <col min="15362" max="15362" width="16" style="2" bestFit="1" customWidth="1"/>
    <col min="15363" max="15363" width="0.33203125" style="2" bestFit="1" customWidth="1"/>
    <col min="15364" max="15364" width="16" style="2" bestFit="1" customWidth="1"/>
    <col min="15365" max="15365" width="0.6640625" style="2" bestFit="1" customWidth="1"/>
    <col min="15366" max="15366" width="16.109375" style="2" bestFit="1" customWidth="1"/>
    <col min="15367" max="15367" width="12.44140625" style="2" bestFit="1" customWidth="1"/>
    <col min="15368" max="15368" width="4.44140625" style="2" bestFit="1" customWidth="1"/>
    <col min="15369" max="15369" width="20.88671875" style="2" bestFit="1" customWidth="1"/>
    <col min="15370" max="15370" width="16.88671875" style="2" bestFit="1" customWidth="1"/>
    <col min="15371" max="15371" width="17" style="2" bestFit="1" customWidth="1"/>
    <col min="15372" max="15372" width="20.88671875" style="2" bestFit="1" customWidth="1"/>
    <col min="15373" max="15373" width="22.109375" style="2" bestFit="1" customWidth="1"/>
    <col min="15374" max="15374" width="12.44140625" style="2" bestFit="1" customWidth="1"/>
    <col min="15375" max="15375" width="55.33203125" style="2" bestFit="1" customWidth="1"/>
    <col min="15376" max="15376" width="25.88671875" style="2" bestFit="1" customWidth="1"/>
    <col min="15377" max="15377" width="15.88671875" style="2" bestFit="1" customWidth="1"/>
    <col min="15378" max="15378" width="18.33203125" style="2" bestFit="1" customWidth="1"/>
    <col min="15379" max="15379" width="65.44140625" style="2" bestFit="1" customWidth="1"/>
    <col min="15380" max="15380" width="65.6640625" style="2" bestFit="1" customWidth="1"/>
    <col min="15381" max="15381" width="4.6640625" style="2" bestFit="1" customWidth="1"/>
    <col min="15382" max="15608" width="9.109375" style="2"/>
    <col min="15609" max="15609" width="4.6640625" style="2" bestFit="1" customWidth="1"/>
    <col min="15610" max="15610" width="16.88671875" style="2" bestFit="1" customWidth="1"/>
    <col min="15611" max="15611" width="8.88671875" style="2" bestFit="1" customWidth="1"/>
    <col min="15612" max="15612" width="1.109375" style="2" bestFit="1" customWidth="1"/>
    <col min="15613" max="15613" width="25.109375" style="2" bestFit="1" customWidth="1"/>
    <col min="15614" max="15614" width="10.88671875" style="2" bestFit="1" customWidth="1"/>
    <col min="15615" max="15616" width="16.88671875" style="2" bestFit="1" customWidth="1"/>
    <col min="15617" max="15617" width="8.88671875" style="2" bestFit="1" customWidth="1"/>
    <col min="15618" max="15618" width="16" style="2" bestFit="1" customWidth="1"/>
    <col min="15619" max="15619" width="0.33203125" style="2" bestFit="1" customWidth="1"/>
    <col min="15620" max="15620" width="16" style="2" bestFit="1" customWidth="1"/>
    <col min="15621" max="15621" width="0.6640625" style="2" bestFit="1" customWidth="1"/>
    <col min="15622" max="15622" width="16.109375" style="2" bestFit="1" customWidth="1"/>
    <col min="15623" max="15623" width="12.44140625" style="2" bestFit="1" customWidth="1"/>
    <col min="15624" max="15624" width="4.44140625" style="2" bestFit="1" customWidth="1"/>
    <col min="15625" max="15625" width="20.88671875" style="2" bestFit="1" customWidth="1"/>
    <col min="15626" max="15626" width="16.88671875" style="2" bestFit="1" customWidth="1"/>
    <col min="15627" max="15627" width="17" style="2" bestFit="1" customWidth="1"/>
    <col min="15628" max="15628" width="20.88671875" style="2" bestFit="1" customWidth="1"/>
    <col min="15629" max="15629" width="22.109375" style="2" bestFit="1" customWidth="1"/>
    <col min="15630" max="15630" width="12.44140625" style="2" bestFit="1" customWidth="1"/>
    <col min="15631" max="15631" width="55.33203125" style="2" bestFit="1" customWidth="1"/>
    <col min="15632" max="15632" width="25.88671875" style="2" bestFit="1" customWidth="1"/>
    <col min="15633" max="15633" width="15.88671875" style="2" bestFit="1" customWidth="1"/>
    <col min="15634" max="15634" width="18.33203125" style="2" bestFit="1" customWidth="1"/>
    <col min="15635" max="15635" width="65.44140625" style="2" bestFit="1" customWidth="1"/>
    <col min="15636" max="15636" width="65.6640625" style="2" bestFit="1" customWidth="1"/>
    <col min="15637" max="15637" width="4.6640625" style="2" bestFit="1" customWidth="1"/>
    <col min="15638" max="15864" width="9.109375" style="2"/>
    <col min="15865" max="15865" width="4.6640625" style="2" bestFit="1" customWidth="1"/>
    <col min="15866" max="15866" width="16.88671875" style="2" bestFit="1" customWidth="1"/>
    <col min="15867" max="15867" width="8.88671875" style="2" bestFit="1" customWidth="1"/>
    <col min="15868" max="15868" width="1.109375" style="2" bestFit="1" customWidth="1"/>
    <col min="15869" max="15869" width="25.109375" style="2" bestFit="1" customWidth="1"/>
    <col min="15870" max="15870" width="10.88671875" style="2" bestFit="1" customWidth="1"/>
    <col min="15871" max="15872" width="16.88671875" style="2" bestFit="1" customWidth="1"/>
    <col min="15873" max="15873" width="8.88671875" style="2" bestFit="1" customWidth="1"/>
    <col min="15874" max="15874" width="16" style="2" bestFit="1" customWidth="1"/>
    <col min="15875" max="15875" width="0.33203125" style="2" bestFit="1" customWidth="1"/>
    <col min="15876" max="15876" width="16" style="2" bestFit="1" customWidth="1"/>
    <col min="15877" max="15877" width="0.6640625" style="2" bestFit="1" customWidth="1"/>
    <col min="15878" max="15878" width="16.109375" style="2" bestFit="1" customWidth="1"/>
    <col min="15879" max="15879" width="12.44140625" style="2" bestFit="1" customWidth="1"/>
    <col min="15880" max="15880" width="4.44140625" style="2" bestFit="1" customWidth="1"/>
    <col min="15881" max="15881" width="20.88671875" style="2" bestFit="1" customWidth="1"/>
    <col min="15882" max="15882" width="16.88671875" style="2" bestFit="1" customWidth="1"/>
    <col min="15883" max="15883" width="17" style="2" bestFit="1" customWidth="1"/>
    <col min="15884" max="15884" width="20.88671875" style="2" bestFit="1" customWidth="1"/>
    <col min="15885" max="15885" width="22.109375" style="2" bestFit="1" customWidth="1"/>
    <col min="15886" max="15886" width="12.44140625" style="2" bestFit="1" customWidth="1"/>
    <col min="15887" max="15887" width="55.33203125" style="2" bestFit="1" customWidth="1"/>
    <col min="15888" max="15888" width="25.88671875" style="2" bestFit="1" customWidth="1"/>
    <col min="15889" max="15889" width="15.88671875" style="2" bestFit="1" customWidth="1"/>
    <col min="15890" max="15890" width="18.33203125" style="2" bestFit="1" customWidth="1"/>
    <col min="15891" max="15891" width="65.44140625" style="2" bestFit="1" customWidth="1"/>
    <col min="15892" max="15892" width="65.6640625" style="2" bestFit="1" customWidth="1"/>
    <col min="15893" max="15893" width="4.6640625" style="2" bestFit="1" customWidth="1"/>
    <col min="15894" max="16120" width="9.109375" style="2"/>
    <col min="16121" max="16121" width="4.6640625" style="2" bestFit="1" customWidth="1"/>
    <col min="16122" max="16122" width="16.88671875" style="2" bestFit="1" customWidth="1"/>
    <col min="16123" max="16123" width="8.88671875" style="2" bestFit="1" customWidth="1"/>
    <col min="16124" max="16124" width="1.109375" style="2" bestFit="1" customWidth="1"/>
    <col min="16125" max="16125" width="25.109375" style="2" bestFit="1" customWidth="1"/>
    <col min="16126" max="16126" width="10.88671875" style="2" bestFit="1" customWidth="1"/>
    <col min="16127" max="16128" width="16.88671875" style="2" bestFit="1" customWidth="1"/>
    <col min="16129" max="16129" width="8.88671875" style="2" bestFit="1" customWidth="1"/>
    <col min="16130" max="16130" width="16" style="2" bestFit="1" customWidth="1"/>
    <col min="16131" max="16131" width="0.33203125" style="2" bestFit="1" customWidth="1"/>
    <col min="16132" max="16132" width="16" style="2" bestFit="1" customWidth="1"/>
    <col min="16133" max="16133" width="0.6640625" style="2" bestFit="1" customWidth="1"/>
    <col min="16134" max="16134" width="16.109375" style="2" bestFit="1" customWidth="1"/>
    <col min="16135" max="16135" width="12.44140625" style="2" bestFit="1" customWidth="1"/>
    <col min="16136" max="16136" width="4.44140625" style="2" bestFit="1" customWidth="1"/>
    <col min="16137" max="16137" width="20.88671875" style="2" bestFit="1" customWidth="1"/>
    <col min="16138" max="16138" width="16.88671875" style="2" bestFit="1" customWidth="1"/>
    <col min="16139" max="16139" width="17" style="2" bestFit="1" customWidth="1"/>
    <col min="16140" max="16140" width="20.88671875" style="2" bestFit="1" customWidth="1"/>
    <col min="16141" max="16141" width="22.109375" style="2" bestFit="1" customWidth="1"/>
    <col min="16142" max="16142" width="12.44140625" style="2" bestFit="1" customWidth="1"/>
    <col min="16143" max="16143" width="55.33203125" style="2" bestFit="1" customWidth="1"/>
    <col min="16144" max="16144" width="25.88671875" style="2" bestFit="1" customWidth="1"/>
    <col min="16145" max="16145" width="15.88671875" style="2" bestFit="1" customWidth="1"/>
    <col min="16146" max="16146" width="18.33203125" style="2" bestFit="1" customWidth="1"/>
    <col min="16147" max="16147" width="65.44140625" style="2" bestFit="1" customWidth="1"/>
    <col min="16148" max="16148" width="65.6640625" style="2" bestFit="1" customWidth="1"/>
    <col min="16149" max="16149" width="4.6640625" style="2" bestFit="1" customWidth="1"/>
    <col min="16150" max="16384" width="9.109375" style="2"/>
  </cols>
  <sheetData>
    <row r="1" spans="1:21" ht="15.9" customHeight="1" thickBot="1">
      <c r="A1" s="1"/>
      <c r="B1" s="254" t="s">
        <v>331</v>
      </c>
      <c r="C1" s="255"/>
      <c r="D1" s="255"/>
      <c r="E1" s="255"/>
      <c r="F1" s="255"/>
      <c r="G1" s="255"/>
      <c r="H1" s="255"/>
      <c r="I1" s="255"/>
      <c r="J1" s="255"/>
      <c r="K1" s="255"/>
      <c r="L1" s="255"/>
      <c r="M1" s="255"/>
      <c r="N1" s="255"/>
      <c r="O1" s="255"/>
      <c r="P1" s="255"/>
      <c r="Q1" s="1"/>
      <c r="R1" s="1"/>
      <c r="S1" s="1"/>
      <c r="T1" s="1"/>
      <c r="U1" s="1"/>
    </row>
    <row r="2" spans="1:21" ht="24.9" customHeight="1" thickBot="1">
      <c r="A2" s="1"/>
      <c r="B2" s="256" t="s">
        <v>332</v>
      </c>
      <c r="C2" s="255"/>
      <c r="D2" s="257" t="s">
        <v>333</v>
      </c>
      <c r="E2" s="258"/>
      <c r="F2" s="258"/>
      <c r="G2" s="258"/>
      <c r="H2" s="258"/>
      <c r="I2" s="259"/>
      <c r="J2" s="1"/>
      <c r="K2" s="1"/>
      <c r="L2" s="1"/>
      <c r="M2" s="1"/>
      <c r="N2" s="1"/>
      <c r="O2" s="1"/>
      <c r="P2" s="1"/>
      <c r="Q2" s="1"/>
      <c r="R2" s="1"/>
      <c r="S2" s="1"/>
      <c r="T2" s="1"/>
      <c r="U2" s="1"/>
    </row>
    <row r="3" spans="1:21" ht="9" customHeight="1" thickBot="1">
      <c r="A3" s="1"/>
      <c r="B3" s="1"/>
      <c r="C3" s="1"/>
      <c r="D3" s="1"/>
      <c r="E3" s="1"/>
      <c r="F3" s="1"/>
      <c r="G3" s="1"/>
      <c r="H3" s="1"/>
      <c r="I3" s="1"/>
      <c r="J3" s="1"/>
      <c r="K3" s="256" t="s">
        <v>334</v>
      </c>
      <c r="L3" s="255"/>
      <c r="M3" s="255"/>
      <c r="N3" s="260" t="s">
        <v>335</v>
      </c>
      <c r="O3" s="261"/>
      <c r="P3" s="262"/>
      <c r="Q3" s="1"/>
      <c r="R3" s="1"/>
      <c r="S3" s="1"/>
      <c r="T3" s="1"/>
      <c r="U3" s="1"/>
    </row>
    <row r="4" spans="1:21" ht="15.9" customHeight="1" thickBot="1">
      <c r="A4" s="1"/>
      <c r="B4" s="256" t="s">
        <v>336</v>
      </c>
      <c r="C4" s="255"/>
      <c r="D4" s="260" t="s">
        <v>337</v>
      </c>
      <c r="E4" s="261"/>
      <c r="F4" s="261"/>
      <c r="G4" s="261"/>
      <c r="H4" s="261"/>
      <c r="I4" s="262"/>
      <c r="J4" s="1"/>
      <c r="K4" s="255"/>
      <c r="L4" s="255"/>
      <c r="M4" s="255"/>
      <c r="N4" s="263"/>
      <c r="O4" s="264"/>
      <c r="P4" s="265"/>
      <c r="Q4" s="1"/>
      <c r="R4" s="1"/>
      <c r="S4" s="1"/>
      <c r="T4" s="1"/>
      <c r="U4" s="1"/>
    </row>
    <row r="5" spans="1:21" ht="9" customHeight="1" thickBot="1">
      <c r="A5" s="1"/>
      <c r="B5" s="255"/>
      <c r="C5" s="255"/>
      <c r="D5" s="263"/>
      <c r="E5" s="264"/>
      <c r="F5" s="264"/>
      <c r="G5" s="264"/>
      <c r="H5" s="264"/>
      <c r="I5" s="265"/>
      <c r="J5" s="1"/>
      <c r="K5" s="1"/>
      <c r="L5" s="1"/>
      <c r="M5" s="1"/>
      <c r="N5" s="1"/>
      <c r="O5" s="1"/>
      <c r="P5" s="1"/>
      <c r="Q5" s="1"/>
      <c r="R5" s="1"/>
      <c r="S5" s="1"/>
      <c r="T5" s="1"/>
      <c r="U5" s="1"/>
    </row>
    <row r="6" spans="1:21" ht="9" customHeight="1" thickBot="1">
      <c r="A6" s="1"/>
      <c r="B6" s="1"/>
      <c r="C6" s="1"/>
      <c r="D6" s="1"/>
      <c r="E6" s="1"/>
      <c r="F6" s="1"/>
      <c r="G6" s="1"/>
      <c r="H6" s="1"/>
      <c r="I6" s="1"/>
      <c r="J6" s="1"/>
      <c r="K6" s="256" t="s">
        <v>338</v>
      </c>
      <c r="L6" s="255"/>
      <c r="M6" s="255"/>
      <c r="N6" s="260" t="s">
        <v>339</v>
      </c>
      <c r="O6" s="261"/>
      <c r="P6" s="262"/>
      <c r="Q6" s="1"/>
      <c r="R6" s="1"/>
      <c r="S6" s="1"/>
      <c r="T6" s="1"/>
      <c r="U6" s="1"/>
    </row>
    <row r="7" spans="1:21" ht="15.9" customHeight="1" thickBot="1">
      <c r="A7" s="1"/>
      <c r="B7" s="256" t="s">
        <v>340</v>
      </c>
      <c r="C7" s="255"/>
      <c r="D7" s="260" t="s">
        <v>341</v>
      </c>
      <c r="E7" s="261"/>
      <c r="F7" s="261"/>
      <c r="G7" s="261"/>
      <c r="H7" s="261"/>
      <c r="I7" s="262"/>
      <c r="J7" s="1"/>
      <c r="K7" s="255"/>
      <c r="L7" s="255"/>
      <c r="M7" s="255"/>
      <c r="N7" s="263"/>
      <c r="O7" s="264"/>
      <c r="P7" s="265"/>
      <c r="Q7" s="1"/>
      <c r="R7" s="1"/>
      <c r="S7" s="1"/>
      <c r="T7" s="1"/>
      <c r="U7" s="1"/>
    </row>
    <row r="8" spans="1:21" ht="6" customHeight="1">
      <c r="A8" s="1"/>
      <c r="B8" s="255"/>
      <c r="C8" s="255"/>
      <c r="D8" s="269"/>
      <c r="E8" s="255"/>
      <c r="F8" s="255"/>
      <c r="G8" s="255"/>
      <c r="H8" s="255"/>
      <c r="I8" s="270"/>
      <c r="J8" s="1"/>
      <c r="K8" s="1"/>
      <c r="L8" s="1"/>
      <c r="M8" s="1"/>
      <c r="N8" s="1"/>
      <c r="O8" s="1"/>
      <c r="P8" s="1"/>
      <c r="Q8" s="1"/>
      <c r="R8" s="1"/>
      <c r="S8" s="1"/>
      <c r="T8" s="1"/>
      <c r="U8" s="1"/>
    </row>
    <row r="9" spans="1:21" ht="3" customHeight="1" thickBot="1">
      <c r="A9" s="1"/>
      <c r="B9" s="255"/>
      <c r="C9" s="255"/>
      <c r="D9" s="263"/>
      <c r="E9" s="264"/>
      <c r="F9" s="264"/>
      <c r="G9" s="264"/>
      <c r="H9" s="264"/>
      <c r="I9" s="265"/>
      <c r="J9" s="1"/>
      <c r="K9" s="254" t="s">
        <v>331</v>
      </c>
      <c r="L9" s="255"/>
      <c r="M9" s="255"/>
      <c r="N9" s="255"/>
      <c r="O9" s="255"/>
      <c r="P9" s="255"/>
      <c r="Q9" s="1"/>
      <c r="R9" s="1"/>
      <c r="S9" s="1"/>
      <c r="T9" s="1"/>
      <c r="U9" s="1"/>
    </row>
    <row r="10" spans="1:21" ht="11.1" customHeight="1" thickBot="1">
      <c r="A10" s="1"/>
      <c r="B10" s="1"/>
      <c r="C10" s="1"/>
      <c r="D10" s="1"/>
      <c r="E10" s="1"/>
      <c r="F10" s="1"/>
      <c r="G10" s="1"/>
      <c r="H10" s="1"/>
      <c r="I10" s="1"/>
      <c r="J10" s="1"/>
      <c r="K10" s="255"/>
      <c r="L10" s="255"/>
      <c r="M10" s="255"/>
      <c r="N10" s="255"/>
      <c r="O10" s="255"/>
      <c r="P10" s="255"/>
      <c r="Q10" s="1"/>
      <c r="R10" s="1"/>
      <c r="S10" s="1"/>
      <c r="T10" s="1"/>
      <c r="U10" s="1"/>
    </row>
    <row r="11" spans="1:21" ht="6" customHeight="1">
      <c r="A11" s="1"/>
      <c r="B11" s="256" t="s">
        <v>342</v>
      </c>
      <c r="C11" s="255"/>
      <c r="D11" s="260" t="s">
        <v>343</v>
      </c>
      <c r="E11" s="261"/>
      <c r="F11" s="261"/>
      <c r="G11" s="261"/>
      <c r="H11" s="261"/>
      <c r="I11" s="262"/>
      <c r="J11" s="1"/>
      <c r="K11" s="255"/>
      <c r="L11" s="255"/>
      <c r="M11" s="255"/>
      <c r="N11" s="255"/>
      <c r="O11" s="255"/>
      <c r="P11" s="255"/>
      <c r="Q11" s="1"/>
      <c r="R11" s="1"/>
      <c r="S11" s="1"/>
      <c r="T11" s="1"/>
      <c r="U11" s="1"/>
    </row>
    <row r="12" spans="1:21" ht="18.899999999999999" customHeight="1" thickBot="1">
      <c r="A12" s="1"/>
      <c r="B12" s="255"/>
      <c r="C12" s="255"/>
      <c r="D12" s="263"/>
      <c r="E12" s="264"/>
      <c r="F12" s="264"/>
      <c r="G12" s="264"/>
      <c r="H12" s="264"/>
      <c r="I12" s="265"/>
      <c r="J12" s="1"/>
      <c r="K12" s="1"/>
      <c r="L12" s="1"/>
      <c r="M12" s="1"/>
      <c r="N12" s="1"/>
      <c r="O12" s="1"/>
      <c r="P12" s="1"/>
      <c r="Q12" s="1"/>
      <c r="R12" s="1"/>
      <c r="S12" s="1"/>
      <c r="T12" s="1"/>
      <c r="U12" s="1"/>
    </row>
    <row r="13" spans="1:21" ht="20.100000000000001" customHeight="1" thickBot="1">
      <c r="A13" s="1"/>
      <c r="B13" s="254" t="s">
        <v>331</v>
      </c>
      <c r="C13" s="255"/>
      <c r="D13" s="255"/>
      <c r="E13" s="255"/>
      <c r="F13" s="255"/>
      <c r="G13" s="255"/>
      <c r="H13" s="255"/>
      <c r="I13" s="255"/>
      <c r="J13" s="255"/>
      <c r="K13" s="255"/>
      <c r="L13" s="255"/>
      <c r="M13" s="255"/>
      <c r="N13" s="255"/>
      <c r="O13" s="255"/>
      <c r="P13" s="255"/>
      <c r="Q13" s="1"/>
      <c r="R13" s="1"/>
      <c r="S13" s="1"/>
      <c r="T13" s="1"/>
      <c r="U13" s="1"/>
    </row>
    <row r="14" spans="1:21" ht="42" customHeight="1" thickBot="1">
      <c r="A14" s="1"/>
      <c r="B14" s="266" t="s">
        <v>344</v>
      </c>
      <c r="C14" s="267"/>
      <c r="D14" s="267"/>
      <c r="E14" s="267"/>
      <c r="F14" s="268"/>
      <c r="G14" s="266" t="s">
        <v>345</v>
      </c>
      <c r="H14" s="267"/>
      <c r="I14" s="267"/>
      <c r="J14" s="267"/>
      <c r="K14" s="267"/>
      <c r="L14" s="267"/>
      <c r="M14" s="267"/>
      <c r="N14" s="268"/>
      <c r="O14" s="266" t="s">
        <v>346</v>
      </c>
      <c r="P14" s="267"/>
      <c r="Q14" s="267"/>
      <c r="R14" s="267"/>
      <c r="S14" s="267"/>
      <c r="T14" s="268"/>
      <c r="U14" s="1"/>
    </row>
    <row r="15" spans="1:21" ht="36.75" customHeight="1" thickBot="1">
      <c r="A15" s="1"/>
      <c r="B15" s="3" t="s">
        <v>347</v>
      </c>
      <c r="C15" s="302" t="s">
        <v>348</v>
      </c>
      <c r="D15" s="303"/>
      <c r="E15" s="3" t="s">
        <v>349</v>
      </c>
      <c r="F15" s="3" t="s">
        <v>350</v>
      </c>
      <c r="G15" s="3" t="s">
        <v>351</v>
      </c>
      <c r="H15" s="3" t="s">
        <v>352</v>
      </c>
      <c r="I15" s="302" t="s">
        <v>353</v>
      </c>
      <c r="J15" s="304"/>
      <c r="K15" s="303"/>
      <c r="L15" s="3" t="s">
        <v>354</v>
      </c>
      <c r="M15" s="302" t="s">
        <v>355</v>
      </c>
      <c r="N15" s="303"/>
      <c r="O15" s="3" t="s">
        <v>356</v>
      </c>
      <c r="P15" s="302" t="s">
        <v>357</v>
      </c>
      <c r="Q15" s="303"/>
      <c r="R15" s="3" t="s">
        <v>358</v>
      </c>
      <c r="S15" s="3" t="s">
        <v>359</v>
      </c>
      <c r="T15" s="3" t="s">
        <v>360</v>
      </c>
      <c r="U15" s="1"/>
    </row>
    <row r="16" spans="1:21" ht="137.4" thickBot="1">
      <c r="A16" s="1"/>
      <c r="B16" s="4" t="s">
        <v>361</v>
      </c>
      <c r="C16" s="297">
        <v>64529</v>
      </c>
      <c r="D16" s="299"/>
      <c r="E16" s="5" t="s">
        <v>362</v>
      </c>
      <c r="F16" s="5" t="s">
        <v>363</v>
      </c>
      <c r="G16" s="5" t="s">
        <v>364</v>
      </c>
      <c r="H16" s="5" t="s">
        <v>365</v>
      </c>
      <c r="I16" s="297" t="s">
        <v>366</v>
      </c>
      <c r="J16" s="298"/>
      <c r="K16" s="299"/>
      <c r="L16" s="6" t="s">
        <v>367</v>
      </c>
      <c r="M16" s="297" t="s">
        <v>368</v>
      </c>
      <c r="N16" s="299"/>
      <c r="O16" s="7" t="s">
        <v>369</v>
      </c>
      <c r="P16" s="300" t="s">
        <v>370</v>
      </c>
      <c r="Q16" s="301"/>
      <c r="R16" s="5" t="s">
        <v>371</v>
      </c>
      <c r="S16" s="5" t="s">
        <v>372</v>
      </c>
      <c r="T16" s="8" t="s">
        <v>371</v>
      </c>
      <c r="U16" s="1"/>
    </row>
  </sheetData>
  <mergeCells count="26">
    <mergeCell ref="B1:P1"/>
    <mergeCell ref="B2:C2"/>
    <mergeCell ref="D2:I2"/>
    <mergeCell ref="K3:M4"/>
    <mergeCell ref="N3:P4"/>
    <mergeCell ref="B4:C5"/>
    <mergeCell ref="D4:I5"/>
    <mergeCell ref="B13:P13"/>
    <mergeCell ref="B14:F14"/>
    <mergeCell ref="G14:N14"/>
    <mergeCell ref="O14:T14"/>
    <mergeCell ref="K6:M7"/>
    <mergeCell ref="N6:P7"/>
    <mergeCell ref="B7:C9"/>
    <mergeCell ref="D7:I9"/>
    <mergeCell ref="K9:P11"/>
    <mergeCell ref="B11:C12"/>
    <mergeCell ref="D11:I12"/>
    <mergeCell ref="I16:K16"/>
    <mergeCell ref="M16:N16"/>
    <mergeCell ref="P16:Q16"/>
    <mergeCell ref="C15:D15"/>
    <mergeCell ref="I15:K15"/>
    <mergeCell ref="M15:N15"/>
    <mergeCell ref="P15:Q15"/>
    <mergeCell ref="C16:D16"/>
  </mergeCells>
  <pageMargins left="0.3888888888888889" right="0.3888888888888889" top="0.3888888888888889" bottom="0.3888888888888889" header="0" footer="0"/>
  <pageSetup scale="0" firstPageNumber="0" fitToWidth="0" fitToHeight="0" pageOrder="overThenDown"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9"/>
  <sheetViews>
    <sheetView workbookViewId="0">
      <selection activeCell="B6" sqref="B6"/>
    </sheetView>
  </sheetViews>
  <sheetFormatPr baseColWidth="10" defaultRowHeight="14.4"/>
  <cols>
    <col min="1" max="1" width="21" customWidth="1"/>
    <col min="2" max="2" width="16.88671875" customWidth="1"/>
    <col min="3" max="3" width="19.6640625" customWidth="1"/>
  </cols>
  <sheetData>
    <row r="2" spans="1:3">
      <c r="A2" s="10" t="s">
        <v>407</v>
      </c>
      <c r="B2" s="11" t="s">
        <v>408</v>
      </c>
      <c r="C2" s="11" t="s">
        <v>409</v>
      </c>
    </row>
    <row r="3" spans="1:3">
      <c r="A3" s="12" t="s">
        <v>410</v>
      </c>
      <c r="B3" s="13">
        <f>'Seguimiento PAAC 2021'!Q8</f>
        <v>0.15000000000000002</v>
      </c>
      <c r="C3" s="13">
        <f>'Seguimiento PAAC 2021'!BH8</f>
        <v>5.0454545454545453E-2</v>
      </c>
    </row>
    <row r="4" spans="1:3" ht="28.8">
      <c r="A4" s="14" t="s">
        <v>411</v>
      </c>
      <c r="B4" s="13">
        <f>'Seguimiento PAAC 2021'!Q20</f>
        <v>0.1</v>
      </c>
      <c r="C4" s="13">
        <f>'Seguimiento PAAC 2021'!BH20</f>
        <v>0.1</v>
      </c>
    </row>
    <row r="5" spans="1:3">
      <c r="A5" s="12" t="s">
        <v>412</v>
      </c>
      <c r="B5" s="13">
        <f>'Seguimiento PAAC 2021'!Q23</f>
        <v>0.19959999999999989</v>
      </c>
      <c r="C5" s="13">
        <f>'Seguimiento PAAC 2021'!BH23</f>
        <v>7.4919333333333338E-2</v>
      </c>
    </row>
    <row r="6" spans="1:3">
      <c r="A6" s="12" t="s">
        <v>413</v>
      </c>
      <c r="B6" s="13">
        <f>'Seguimiento PAAC 2021'!Q42</f>
        <v>0.19950000000000004</v>
      </c>
      <c r="C6" s="13">
        <f>'Seguimiento PAAC 2021'!BH42</f>
        <v>3.3250000000000002E-2</v>
      </c>
    </row>
    <row r="7" spans="1:3">
      <c r="A7" s="12" t="s">
        <v>414</v>
      </c>
      <c r="B7" s="13">
        <f>'Seguimiento PAAC 2021'!Q63</f>
        <v>0.20000000000000004</v>
      </c>
      <c r="C7" s="13">
        <f>'Seguimiento PAAC 2021'!BH63</f>
        <v>2.5836940836940839E-2</v>
      </c>
    </row>
    <row r="8" spans="1:3">
      <c r="A8" s="14" t="s">
        <v>415</v>
      </c>
      <c r="B8" s="13">
        <f>'Seguimiento PAAC 2021'!Q93</f>
        <v>0.14949999999999999</v>
      </c>
      <c r="C8" s="13">
        <f>'Seguimiento PAAC 2021'!BH93</f>
        <v>4.4083333333333335E-2</v>
      </c>
    </row>
    <row r="9" spans="1:3">
      <c r="B9" s="15">
        <f>SUM(B3:B8)</f>
        <v>0.99859999999999993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9D1BC21915BD744BA13BE81FE65C71E" ma:contentTypeVersion="11" ma:contentTypeDescription="Crear nuevo documento." ma:contentTypeScope="" ma:versionID="47e9146e0362b1bdb4b75d3105a0b168">
  <xsd:schema xmlns:xsd="http://www.w3.org/2001/XMLSchema" xmlns:xs="http://www.w3.org/2001/XMLSchema" xmlns:p="http://schemas.microsoft.com/office/2006/metadata/properties" xmlns:ns2="c79ee7df-2f77-403d-8537-026757c209ed" xmlns:ns3="954d8b88-66fa-41a0-8629-83d1f9f1be58" targetNamespace="http://schemas.microsoft.com/office/2006/metadata/properties" ma:root="true" ma:fieldsID="08d49da6746a6c489bb0f3313c224686" ns2:_="" ns3:_="">
    <xsd:import namespace="c79ee7df-2f77-403d-8537-026757c209ed"/>
    <xsd:import namespace="954d8b88-66fa-41a0-8629-83d1f9f1be5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9ee7df-2f77-403d-8537-026757c209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d8b88-66fa-41a0-8629-83d1f9f1be58"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C3AB53-14A6-49F3-992B-75D6D83EA7F8}">
  <ds:schemaRefs>
    <ds:schemaRef ds:uri="http://schemas.microsoft.com/office/infopath/2007/PartnerControls"/>
    <ds:schemaRef ds:uri="http://schemas.openxmlformats.org/package/2006/metadata/core-properties"/>
    <ds:schemaRef ds:uri="c79ee7df-2f77-403d-8537-026757c209ed"/>
    <ds:schemaRef ds:uri="http://schemas.microsoft.com/office/2006/documentManagement/types"/>
    <ds:schemaRef ds:uri="http://purl.org/dc/dcmitype/"/>
    <ds:schemaRef ds:uri="http://purl.org/dc/elements/1.1/"/>
    <ds:schemaRef ds:uri="http://www.w3.org/XML/1998/namespace"/>
    <ds:schemaRef ds:uri="http://purl.org/dc/terms/"/>
    <ds:schemaRef ds:uri="954d8b88-66fa-41a0-8629-83d1f9f1be58"/>
    <ds:schemaRef ds:uri="http://schemas.microsoft.com/office/2006/metadata/properties"/>
  </ds:schemaRefs>
</ds:datastoreItem>
</file>

<file path=customXml/itemProps2.xml><?xml version="1.0" encoding="utf-8"?>
<ds:datastoreItem xmlns:ds="http://schemas.openxmlformats.org/officeDocument/2006/customXml" ds:itemID="{47963F63-067D-4439-A3C4-F7159D78DB4F}">
  <ds:schemaRefs>
    <ds:schemaRef ds:uri="http://schemas.microsoft.com/sharepoint/v3/contenttype/forms"/>
  </ds:schemaRefs>
</ds:datastoreItem>
</file>

<file path=customXml/itemProps3.xml><?xml version="1.0" encoding="utf-8"?>
<ds:datastoreItem xmlns:ds="http://schemas.openxmlformats.org/officeDocument/2006/customXml" ds:itemID="{BDB988CC-815E-439D-ADFE-BE331EA092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9ee7df-2f77-403d-8537-026757c209ed"/>
    <ds:schemaRef ds:uri="954d8b88-66fa-41a0-8629-83d1f9f1be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Resumen General</vt:lpstr>
      <vt:lpstr>Seguimiento PAAC 2021</vt:lpstr>
      <vt:lpstr>Seguimiento C2 racionalización</vt:lpstr>
      <vt:lpstr>Cumplimiento </vt:lpstr>
      <vt:lpstr>ANEXO RACIONALIZACION TRAMITES</vt:lpstr>
      <vt:lpstr>Programacion componentes</vt:lpstr>
      <vt:lpstr>'Seguimiento PAAC 2021'!Área_de_impresión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Lorena Manrrique Herrera</dc:creator>
  <cp:lastModifiedBy>MARCELA DELGADO</cp:lastModifiedBy>
  <cp:lastPrinted>2020-01-30T21:46:22Z</cp:lastPrinted>
  <dcterms:created xsi:type="dcterms:W3CDTF">2018-12-27T14:13:29Z</dcterms:created>
  <dcterms:modified xsi:type="dcterms:W3CDTF">2021-05-14T19:58:57Z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0x010100A9D1BC21915BD744BA13BE81FE65C71E</vt:lpwstr>
  </property>
</Properties>
</file>